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ML 2021\LIMOEIRO 2021\Ponte de Urucuba\LICITAÇÃO PONTE DE URUCUBA\"/>
    </mc:Choice>
  </mc:AlternateContent>
  <bookViews>
    <workbookView xWindow="0" yWindow="0" windowWidth="20445" windowHeight="7380" tabRatio="840" activeTab="6"/>
  </bookViews>
  <sheets>
    <sheet name="Planilha orç" sheetId="2" r:id="rId1"/>
    <sheet name="Memória de cálculo" sheetId="1" r:id="rId2"/>
    <sheet name="COTAÇÕES" sheetId="7" r:id="rId3"/>
    <sheet name="COMPOSIÇÕES" sheetId="10" r:id="rId4"/>
    <sheet name="RESUMO SEM DESON" sheetId="8" r:id="rId5"/>
    <sheet name="CRONOGRAMA" sheetId="9" r:id="rId6"/>
    <sheet name="COMP_BDI_EDIFICACOES_22,65%" sheetId="5" r:id="rId7"/>
  </sheets>
  <externalReferences>
    <externalReference r:id="rId8"/>
    <externalReference r:id="rId9"/>
    <externalReference r:id="rId10"/>
  </externalReferences>
  <definedNames>
    <definedName name="_xlnm._FilterDatabase" localSheetId="2" hidden="1">COTAÇÕES!$A$8:$F$19</definedName>
    <definedName name="_xlnm._FilterDatabase" localSheetId="1" hidden="1">'Memória de cálculo'!$A$6:$H$6</definedName>
    <definedName name="_xlnm._FilterDatabase" localSheetId="0" hidden="1">'Planilha orç'!$A$5:$J$36</definedName>
    <definedName name="_xlnm._FilterDatabase" localSheetId="4" hidden="1">'RESUMO SEM DESON'!$A$7:$C$28</definedName>
    <definedName name="AF" localSheetId="3">#REF!</definedName>
    <definedName name="AF">#REF!</definedName>
    <definedName name="AFF" localSheetId="3">#REF!</definedName>
    <definedName name="AFF">#REF!</definedName>
    <definedName name="AFFF" localSheetId="3">#REF!</definedName>
    <definedName name="AFFF">#REF!</definedName>
    <definedName name="AFFFF" localSheetId="3">#REF!</definedName>
    <definedName name="AFFFF">#REF!</definedName>
    <definedName name="AFFFFFF" localSheetId="3">#REF!</definedName>
    <definedName name="AFFFFFF">#REF!</definedName>
    <definedName name="AFFFFFFF" localSheetId="3">#REF!</definedName>
    <definedName name="AFFFFFFF">#REF!</definedName>
    <definedName name="AFFFFFFFF" localSheetId="3">#REF!</definedName>
    <definedName name="AFFFFFFFF">#REF!</definedName>
    <definedName name="AFFFFFFFFFFF" localSheetId="3">#REF!</definedName>
    <definedName name="AFFFFFFFFFFF">#REF!</definedName>
    <definedName name="AFFFFFFFFFFFFF" localSheetId="3">#REF!</definedName>
    <definedName name="AFFFFFFFFFFFFF">#REF!</definedName>
    <definedName name="AFFFFFFFFFFFFFFF" localSheetId="3">#REF!</definedName>
    <definedName name="AFFFFFFFFFFFFFFF">#REF!</definedName>
    <definedName name="_xlnm.Print_Area" localSheetId="6">'COMP_BDI_EDIFICACOES_22,65%'!$B$1:$D$51</definedName>
    <definedName name="_xlnm.Print_Area" localSheetId="3">COMPOSIÇÕES!$A$1:$J$17</definedName>
    <definedName name="_xlnm.Print_Area" localSheetId="2">COTAÇÕES!$A$1:$F$19</definedName>
    <definedName name="_xlnm.Print_Area" localSheetId="5">CRONOGRAMA!$A$1:$I$35</definedName>
    <definedName name="_xlnm.Print_Area" localSheetId="1">'Memória de cálculo'!$A$1:$H$87</definedName>
    <definedName name="_xlnm.Print_Area" localSheetId="0">'Planilha orç'!$A$1:$J$36</definedName>
    <definedName name="_xlnm.Print_Area" localSheetId="4">'RESUMO SEM DESON'!$A$1:$D$27</definedName>
    <definedName name="AreaTeste" localSheetId="6">#REF!</definedName>
    <definedName name="AreaTeste" localSheetId="3">#REF!</definedName>
    <definedName name="AreaTeste" localSheetId="2">#REF!</definedName>
    <definedName name="AreaTeste" localSheetId="5">#REF!</definedName>
    <definedName name="AreaTeste" localSheetId="4">#REF!</definedName>
    <definedName name="AreaTeste">#REF!</definedName>
    <definedName name="AreaTeste2" localSheetId="6">#REF!</definedName>
    <definedName name="AreaTeste2" localSheetId="3">#REF!</definedName>
    <definedName name="AreaTeste2" localSheetId="2">#REF!</definedName>
    <definedName name="AreaTeste2" localSheetId="4">#REF!</definedName>
    <definedName name="AreaTeste2">#REF!</definedName>
    <definedName name="CélulaInicioPlanilha" localSheetId="6">#REF!</definedName>
    <definedName name="CélulaInicioPlanilha" localSheetId="3">#REF!</definedName>
    <definedName name="CélulaInicioPlanilha" localSheetId="2">#REF!</definedName>
    <definedName name="CélulaInicioPlanilha" localSheetId="4">#REF!</definedName>
    <definedName name="CélulaInicioPlanilha">#REF!</definedName>
    <definedName name="CélulaResumo" localSheetId="6">#REF!</definedName>
    <definedName name="CélulaResumo" localSheetId="3">#REF!</definedName>
    <definedName name="CélulaResumo" localSheetId="2">#REF!</definedName>
    <definedName name="CélulaResumo" localSheetId="4">#REF!</definedName>
    <definedName name="CélulaResumo">#REF!</definedName>
    <definedName name="fdfd" localSheetId="6">#REF!</definedName>
    <definedName name="fdfd" localSheetId="3">#REF!</definedName>
    <definedName name="fdfd" localSheetId="2">#REF!</definedName>
    <definedName name="fdfd" localSheetId="5">#REF!</definedName>
    <definedName name="fdfd" localSheetId="4">#REF!</definedName>
    <definedName name="fdfd">#REF!</definedName>
    <definedName name="FFF" localSheetId="3">#REF!</definedName>
    <definedName name="FFF">#REF!</definedName>
    <definedName name="GGGG" localSheetId="3">#REF!</definedName>
    <definedName name="GGGG">#REF!</definedName>
    <definedName name="HHHHH" localSheetId="3">#REF!</definedName>
    <definedName name="HHHHH">#REF!</definedName>
    <definedName name="jfhdskjg" localSheetId="6">#REF!</definedName>
    <definedName name="jfhdskjg" localSheetId="3">#REF!</definedName>
    <definedName name="jfhdskjg" localSheetId="2">#REF!</definedName>
    <definedName name="jfhdskjg" localSheetId="4">#REF!</definedName>
    <definedName name="jfhdskjg">#REF!</definedName>
    <definedName name="orçamento" localSheetId="6">#REF!</definedName>
    <definedName name="orçamento" localSheetId="3">#REF!</definedName>
    <definedName name="orçamento" localSheetId="2">#REF!</definedName>
    <definedName name="orçamento" localSheetId="4">#REF!</definedName>
    <definedName name="orçamento">#REF!</definedName>
    <definedName name="PINTURA" localSheetId="3">#REF!</definedName>
    <definedName name="PINTURA">#REF!</definedName>
    <definedName name="RESUMO" localSheetId="3">#REF!</definedName>
    <definedName name="RESUMO">#REF!</definedName>
    <definedName name="TABELA" localSheetId="6">'[1]PLANILHA FONTE'!$B$1:$G$290</definedName>
    <definedName name="TABELA" localSheetId="2">'[2]PLANILHA FONTE'!$B$1:$G$290</definedName>
    <definedName name="TABELA" localSheetId="5">'[2]PLANILHA FONTE'!$B$1:$G$290</definedName>
    <definedName name="TABELA" localSheetId="4">'[2]PLANILHA FONTE'!$B$1:$G$290</definedName>
    <definedName name="TABELA">'[3]PLANILHA FONTE'!$B$1:$G$290</definedName>
    <definedName name="_xlnm.Print_Titles" localSheetId="2">COTAÇÕES!$1:$8</definedName>
    <definedName name="_xlnm.Print_Titles" localSheetId="5">CRONOGRAMA!$1:$9</definedName>
    <definedName name="_xlnm.Print_Titles" localSheetId="4">'RESUMO SEM DESON'!$1:$7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3" i="2" l="1"/>
  <c r="H26" i="1"/>
  <c r="H25" i="1"/>
  <c r="E24" i="1"/>
  <c r="H24" i="1" s="1"/>
  <c r="C23" i="1"/>
  <c r="B23" i="1"/>
  <c r="A23" i="1"/>
  <c r="G27" i="1" s="1"/>
  <c r="I13" i="2"/>
  <c r="C34" i="1"/>
  <c r="B34" i="1"/>
  <c r="A34" i="1"/>
  <c r="G36" i="1" s="1"/>
  <c r="H35" i="1"/>
  <c r="H36" i="1" s="1"/>
  <c r="F17" i="2" s="1"/>
  <c r="I17" i="2" s="1"/>
  <c r="H27" i="1" l="1"/>
  <c r="I27" i="9"/>
  <c r="H27" i="9"/>
  <c r="G27" i="9"/>
  <c r="F27" i="9"/>
  <c r="E27" i="9"/>
  <c r="D27" i="9"/>
  <c r="B26" i="9"/>
  <c r="A26" i="9"/>
  <c r="B24" i="9"/>
  <c r="A24" i="9"/>
  <c r="B22" i="9"/>
  <c r="A22" i="9"/>
  <c r="B20" i="9"/>
  <c r="A20" i="9"/>
  <c r="B18" i="9"/>
  <c r="A18" i="9"/>
  <c r="B16" i="9"/>
  <c r="A16" i="9"/>
  <c r="B14" i="9"/>
  <c r="A14" i="9"/>
  <c r="B12" i="9"/>
  <c r="A12" i="9"/>
  <c r="B10" i="9"/>
  <c r="A10" i="9"/>
  <c r="B23" i="8"/>
  <c r="A23" i="8"/>
  <c r="H69" i="1" l="1"/>
  <c r="H70" i="1" s="1"/>
  <c r="F30" i="2" s="1"/>
  <c r="G70" i="1"/>
  <c r="B68" i="1"/>
  <c r="A68" i="1"/>
  <c r="B67" i="1"/>
  <c r="A67" i="1"/>
  <c r="G30" i="2"/>
  <c r="J16" i="10"/>
  <c r="J11" i="10"/>
  <c r="J12" i="10"/>
  <c r="J13" i="10"/>
  <c r="J14" i="10"/>
  <c r="J15" i="10"/>
  <c r="J10" i="10"/>
  <c r="I30" i="2" l="1"/>
  <c r="D9" i="10"/>
  <c r="A5" i="10"/>
  <c r="J9" i="10" l="1"/>
  <c r="H59" i="1" l="1"/>
  <c r="C58" i="1"/>
  <c r="B58" i="1"/>
  <c r="A58" i="1"/>
  <c r="G60" i="1" s="1"/>
  <c r="H60" i="1"/>
  <c r="F26" i="2" s="1"/>
  <c r="B57" i="1"/>
  <c r="B25" i="8" l="1"/>
  <c r="A25" i="8"/>
  <c r="B21" i="8"/>
  <c r="A21" i="8"/>
  <c r="B19" i="8"/>
  <c r="A19" i="8"/>
  <c r="B17" i="8"/>
  <c r="A17" i="8"/>
  <c r="B15" i="8"/>
  <c r="A15" i="8"/>
  <c r="B13" i="8"/>
  <c r="A13" i="8"/>
  <c r="B11" i="8"/>
  <c r="A11" i="8"/>
  <c r="B9" i="8"/>
  <c r="A9" i="8"/>
  <c r="F17" i="7"/>
  <c r="F18" i="7"/>
  <c r="F16" i="7"/>
  <c r="H76" i="1" l="1"/>
  <c r="H77" i="1" s="1"/>
  <c r="B75" i="1"/>
  <c r="A75" i="1"/>
  <c r="G77" i="1" s="1"/>
  <c r="I33" i="2"/>
  <c r="H73" i="1"/>
  <c r="H74" i="1" s="1"/>
  <c r="I32" i="2" s="1"/>
  <c r="A72" i="1"/>
  <c r="G74" i="1" s="1"/>
  <c r="B72" i="1"/>
  <c r="B71" i="1"/>
  <c r="A71" i="1"/>
  <c r="H65" i="1" l="1"/>
  <c r="H66" i="1" s="1"/>
  <c r="F28" i="2" s="1"/>
  <c r="H15" i="1"/>
  <c r="H16" i="1" s="1"/>
  <c r="F10" i="2" s="1"/>
  <c r="C14" i="1"/>
  <c r="B14" i="1"/>
  <c r="A14" i="1"/>
  <c r="G16" i="1" s="1"/>
  <c r="H12" i="1"/>
  <c r="H13" i="1" s="1"/>
  <c r="F9" i="2" s="1"/>
  <c r="B18" i="1"/>
  <c r="C11" i="1"/>
  <c r="B11" i="1"/>
  <c r="A11" i="1"/>
  <c r="G13" i="1" s="1"/>
  <c r="A8" i="1"/>
  <c r="A7" i="1"/>
  <c r="I9" i="2" l="1"/>
  <c r="I10" i="2"/>
  <c r="I28" i="2"/>
  <c r="C64" i="1"/>
  <c r="B64" i="1"/>
  <c r="A64" i="1"/>
  <c r="G66" i="1" s="1"/>
  <c r="H62" i="1"/>
  <c r="H63" i="1" s="1"/>
  <c r="F27" i="2" s="1"/>
  <c r="C61" i="1"/>
  <c r="C51" i="1"/>
  <c r="B61" i="1"/>
  <c r="A61" i="1"/>
  <c r="G63" i="1" s="1"/>
  <c r="A57" i="1"/>
  <c r="I27" i="2" l="1"/>
  <c r="H55" i="1"/>
  <c r="H54" i="1"/>
  <c r="I26" i="2" s="1"/>
  <c r="H21" i="1" l="1"/>
  <c r="H20" i="1"/>
  <c r="G49" i="1"/>
  <c r="H48" i="1"/>
  <c r="H49" i="1" s="1"/>
  <c r="F22" i="2" s="1"/>
  <c r="B47" i="1"/>
  <c r="A47" i="1"/>
  <c r="I22" i="2" l="1"/>
  <c r="C44" i="1"/>
  <c r="G46" i="1"/>
  <c r="H45" i="1"/>
  <c r="H46" i="1" s="1"/>
  <c r="F21" i="2" s="1"/>
  <c r="A44" i="1"/>
  <c r="B44" i="1"/>
  <c r="A43" i="1"/>
  <c r="G10" i="1"/>
  <c r="B8" i="1"/>
  <c r="C8" i="1"/>
  <c r="H9" i="1"/>
  <c r="H10" i="1" s="1"/>
  <c r="I21" i="2" l="1"/>
  <c r="I8" i="2"/>
  <c r="A51" i="1"/>
  <c r="G56" i="1" s="1"/>
  <c r="A50" i="1"/>
  <c r="A40" i="1"/>
  <c r="G42" i="1" s="1"/>
  <c r="A37" i="1"/>
  <c r="G39" i="1" s="1"/>
  <c r="A33" i="1"/>
  <c r="A29" i="1"/>
  <c r="G32" i="1" s="1"/>
  <c r="A28" i="1"/>
  <c r="E53" i="1"/>
  <c r="H53" i="1" s="1"/>
  <c r="E52" i="1"/>
  <c r="H52" i="1" s="1"/>
  <c r="B51" i="1"/>
  <c r="C40" i="1"/>
  <c r="C37" i="1"/>
  <c r="C29" i="1"/>
  <c r="B40" i="1"/>
  <c r="H41" i="1"/>
  <c r="B37" i="1"/>
  <c r="H38" i="1"/>
  <c r="E31" i="1"/>
  <c r="H31" i="1" s="1"/>
  <c r="E30" i="1"/>
  <c r="H30" i="1" s="1"/>
  <c r="B29" i="1"/>
  <c r="E19" i="1"/>
  <c r="H56" i="1" l="1"/>
  <c r="F24" i="2" s="1"/>
  <c r="H42" i="1"/>
  <c r="F19" i="2" s="1"/>
  <c r="H32" i="1"/>
  <c r="F15" i="2" s="1"/>
  <c r="H39" i="1"/>
  <c r="F18" i="2" s="1"/>
  <c r="I24" i="2" l="1"/>
  <c r="I18" i="2"/>
  <c r="C11" i="7" l="1"/>
  <c r="I15" i="2" l="1"/>
  <c r="C18" i="1" l="1"/>
  <c r="A18" i="1"/>
  <c r="G22" i="1" s="1"/>
  <c r="H19" i="1"/>
  <c r="H22" i="1" s="1"/>
  <c r="F12" i="2" s="1"/>
  <c r="I12" i="2" l="1"/>
  <c r="I19" i="2" l="1"/>
  <c r="C36" i="8" l="1"/>
  <c r="K305" i="7" l="1"/>
  <c r="A17" i="1" l="1"/>
  <c r="D33" i="5" l="1"/>
  <c r="D37" i="5" l="1"/>
  <c r="I3" i="2" l="1"/>
  <c r="M3" i="2"/>
  <c r="H9" i="2" l="1"/>
  <c r="J9" i="2" s="1"/>
  <c r="H15" i="2"/>
  <c r="J15" i="2" s="1"/>
  <c r="J14" i="2" s="1"/>
  <c r="H21" i="2"/>
  <c r="J21" i="2" s="1"/>
  <c r="H27" i="2"/>
  <c r="J27" i="2" s="1"/>
  <c r="H33" i="2"/>
  <c r="J33" i="2" s="1"/>
  <c r="H10" i="2"/>
  <c r="J10" i="2" s="1"/>
  <c r="H17" i="2"/>
  <c r="J17" i="2" s="1"/>
  <c r="H22" i="2"/>
  <c r="J22" i="2" s="1"/>
  <c r="H28" i="2"/>
  <c r="J28" i="2" s="1"/>
  <c r="H8" i="2"/>
  <c r="J8" i="2" s="1"/>
  <c r="H12" i="2"/>
  <c r="J12" i="2" s="1"/>
  <c r="H18" i="2"/>
  <c r="J18" i="2" s="1"/>
  <c r="H24" i="2"/>
  <c r="J24" i="2" s="1"/>
  <c r="J23" i="2" s="1"/>
  <c r="H30" i="2"/>
  <c r="J30" i="2" s="1"/>
  <c r="J29" i="2" s="1"/>
  <c r="H13" i="2"/>
  <c r="J13" i="2" s="1"/>
  <c r="H19" i="2"/>
  <c r="J19" i="2" s="1"/>
  <c r="H26" i="2"/>
  <c r="J26" i="2" s="1"/>
  <c r="H32" i="2"/>
  <c r="J32" i="2" s="1"/>
  <c r="C20" i="9" l="1"/>
  <c r="G20" i="9" s="1"/>
  <c r="C19" i="8"/>
  <c r="J25" i="2"/>
  <c r="J11" i="2"/>
  <c r="J16" i="2"/>
  <c r="J20" i="2"/>
  <c r="J31" i="2"/>
  <c r="C23" i="8"/>
  <c r="C24" i="9"/>
  <c r="I24" i="9" s="1"/>
  <c r="J7" i="2"/>
  <c r="C13" i="8"/>
  <c r="C14" i="9"/>
  <c r="C15" i="8" l="1"/>
  <c r="C16" i="9"/>
  <c r="C11" i="8"/>
  <c r="C12" i="9"/>
  <c r="E12" i="9" s="1"/>
  <c r="C26" i="9"/>
  <c r="C25" i="8"/>
  <c r="C22" i="9"/>
  <c r="H22" i="9" s="1"/>
  <c r="C21" i="8"/>
  <c r="C10" i="9"/>
  <c r="D10" i="9" s="1"/>
  <c r="H35" i="2"/>
  <c r="C9" i="8"/>
  <c r="C17" i="8"/>
  <c r="C18" i="9"/>
  <c r="G18" i="9" s="1"/>
  <c r="I26" i="9" l="1"/>
  <c r="I29" i="9" s="1"/>
  <c r="F26" i="9"/>
  <c r="G26" i="9"/>
  <c r="D26" i="9"/>
  <c r="D29" i="9" s="1"/>
  <c r="D32" i="9" s="1"/>
  <c r="E26" i="9"/>
  <c r="H26" i="9"/>
  <c r="H29" i="9" s="1"/>
  <c r="C27" i="8"/>
  <c r="D23" i="8" s="1"/>
  <c r="G16" i="9"/>
  <c r="G29" i="9" s="1"/>
  <c r="F16" i="9"/>
  <c r="E14" i="9"/>
  <c r="F29" i="9" l="1"/>
  <c r="E29" i="9"/>
  <c r="D35" i="9" s="1"/>
  <c r="D25" i="8"/>
  <c r="E32" i="9" l="1"/>
  <c r="F32" i="9" s="1"/>
  <c r="D27" i="8"/>
  <c r="D15" i="8"/>
  <c r="D11" i="8"/>
  <c r="D9" i="8"/>
  <c r="D19" i="8"/>
  <c r="D17" i="8"/>
  <c r="D21" i="8"/>
  <c r="D13" i="8"/>
  <c r="G32" i="9" l="1"/>
  <c r="H32" i="9" s="1"/>
  <c r="I32" i="9" s="1"/>
  <c r="F30" i="9"/>
  <c r="G30" i="9"/>
  <c r="H30" i="9"/>
  <c r="I30" i="9"/>
  <c r="D30" i="9"/>
  <c r="D33" i="9" s="1"/>
  <c r="E30" i="9"/>
  <c r="E33" i="9" l="1"/>
  <c r="F33" i="9" s="1"/>
  <c r="G33" i="9" s="1"/>
  <c r="H33" i="9" s="1"/>
  <c r="I33" i="9" s="1"/>
</calcChain>
</file>

<file path=xl/sharedStrings.xml><?xml version="1.0" encoding="utf-8"?>
<sst xmlns="http://schemas.openxmlformats.org/spreadsheetml/2006/main" count="286" uniqueCount="201">
  <si>
    <t>ITEM</t>
  </si>
  <si>
    <t>ESPECIFICAÇÕES</t>
  </si>
  <si>
    <t>UND</t>
  </si>
  <si>
    <t>CÓDIGO</t>
  </si>
  <si>
    <t>DESCRIÇÃO</t>
  </si>
  <si>
    <t>UN.</t>
  </si>
  <si>
    <t>QUANTIDADE</t>
  </si>
  <si>
    <t>CUSTO UNITÁRIO</t>
  </si>
  <si>
    <t>CUSTO TOTAL</t>
  </si>
  <si>
    <t>AC</t>
  </si>
  <si>
    <t>R</t>
  </si>
  <si>
    <t>DF</t>
  </si>
  <si>
    <t>L</t>
  </si>
  <si>
    <t>ISS</t>
  </si>
  <si>
    <t>TOTAL COM BDI</t>
  </si>
  <si>
    <t>SECRETARIA DE INFRAESTRUTURA</t>
  </si>
  <si>
    <t>H</t>
  </si>
  <si>
    <t xml:space="preserve">BONIFICAÇÃO E DESPESAS INDIRETAS - SEM DESONERAÇÃO
</t>
  </si>
  <si>
    <t xml:space="preserve">DESCRIÇÃO </t>
  </si>
  <si>
    <t>SIGLA</t>
  </si>
  <si>
    <t>VALOR (*)</t>
  </si>
  <si>
    <t>FAIXA REFERENCIAL - Ref. Acórdão 2622/2013</t>
  </si>
  <si>
    <t xml:space="preserve">Taxa de rateio da Administração Central </t>
  </si>
  <si>
    <t xml:space="preserve">Taxa de Despesas Financeiras </t>
  </si>
  <si>
    <t>Taxa de Risco</t>
  </si>
  <si>
    <t>Taxa de Seguro e Taxa de Garantia</t>
  </si>
  <si>
    <t>S + G</t>
  </si>
  <si>
    <t>COFINS</t>
  </si>
  <si>
    <t>ISS (**)</t>
  </si>
  <si>
    <t>PIS</t>
  </si>
  <si>
    <t xml:space="preserve">Taxa de Tributos (Soma dos itens COFINS, ISS, PIS e CPRB) </t>
  </si>
  <si>
    <t>I</t>
  </si>
  <si>
    <t>Taxa de Lucro</t>
  </si>
  <si>
    <t>BDI Resultante</t>
  </si>
  <si>
    <t>Fórmula do BDI conforme Acórdão TCU 2622/2013-P:</t>
  </si>
  <si>
    <t xml:space="preserve">Obs.: </t>
  </si>
  <si>
    <t>(*) Todas as taxas adotadas estão na faixa admissível do Acórdão 2622/2013-P do TCU.</t>
  </si>
  <si>
    <t>Obs.:</t>
  </si>
  <si>
    <r>
      <rPr>
        <sz val="12"/>
        <color theme="1"/>
        <rFont val="Arial"/>
        <family val="2"/>
      </rPr>
      <t xml:space="preserve">    Os custos indiretos são decorrentes da estrutura da obra e da empresa e que não podem ser atribuídos diretamente à execução de um dado serviço.
    Os custos indiretos variam muito, principalmente, em função do local de execução dos serviços, do tipo da obra, impostos incidentes, e ainda com as exigências do edital ou contrato. Devem ser distribuídos pelos custos unitários diretos totais dos serviços na forma de percentual destes.
    Os custos indiretos que mais afetam a construção estão a seguir identificados, entretanto, o engenheiro de custos deve analisar em cada caso sua validade. </t>
    </r>
    <r>
      <rPr>
        <b/>
        <sz val="12"/>
        <color theme="1"/>
        <rFont val="Arial"/>
        <family val="2"/>
      </rPr>
      <t xml:space="preserve">
</t>
    </r>
  </si>
  <si>
    <t>Fórmula BDI conforme Acórdão TCU 325/2007:</t>
  </si>
  <si>
    <t xml:space="preserve">(**) A alíquota de ISS no Município de Limoeiro/PE é de 5% sobre os custos de mão de obra. 
</t>
  </si>
  <si>
    <t>BDI:</t>
  </si>
  <si>
    <t>SEM BDI</t>
  </si>
  <si>
    <t>COM BDI</t>
  </si>
  <si>
    <t>LOCALIZAÇÃO: LIMOEIRO - PE</t>
  </si>
  <si>
    <t>LOCALIZAÇÃO: LIMOEIRO-PE</t>
  </si>
  <si>
    <t>TAXA</t>
  </si>
  <si>
    <t>LARG.</t>
  </si>
  <si>
    <t>COMPR.</t>
  </si>
  <si>
    <t>ALT.</t>
  </si>
  <si>
    <t>TOTAL</t>
  </si>
  <si>
    <t>SINAPI</t>
  </si>
  <si>
    <t>1.0</t>
  </si>
  <si>
    <t>3.0</t>
  </si>
  <si>
    <t>3.1</t>
  </si>
  <si>
    <t>4.0</t>
  </si>
  <si>
    <t>5.0</t>
  </si>
  <si>
    <t>4.1</t>
  </si>
  <si>
    <t>4.2</t>
  </si>
  <si>
    <t>5.1</t>
  </si>
  <si>
    <t>M</t>
  </si>
  <si>
    <t>M3</t>
  </si>
  <si>
    <t>SEINFRA</t>
  </si>
  <si>
    <t>M2</t>
  </si>
  <si>
    <t xml:space="preserve">SINAPI </t>
  </si>
  <si>
    <t>UN</t>
  </si>
  <si>
    <t>KG</t>
  </si>
  <si>
    <t>Preço Unitário Custo</t>
  </si>
  <si>
    <t>CNPJ</t>
  </si>
  <si>
    <t xml:space="preserve">ESTABELECIMENTO </t>
  </si>
  <si>
    <t>Unidade</t>
  </si>
  <si>
    <t>Coeficiente</t>
  </si>
  <si>
    <t>Custo
Unitário</t>
  </si>
  <si>
    <t>Custo
Total</t>
  </si>
  <si>
    <t>RESUMO DO ORÇAMENTO</t>
  </si>
  <si>
    <t>DESCRIÇÃO DOS SERVIÇOS</t>
  </si>
  <si>
    <t>VALOR TOTAL (R$)</t>
  </si>
  <si>
    <t>REPRESEN-
TATIVIDADE</t>
  </si>
  <si>
    <t>TOTAL GLOBAL</t>
  </si>
  <si>
    <t>4.2.3</t>
  </si>
  <si>
    <t xml:space="preserve">TRAMA DE MADEIRA COMPOSTA POR RIPAS, CAIBROS E TERÇAS PARA TELHADOS DE ATÉ 2 ÁGUAS PARA TELHA CERÂMICA CAPA-CANAL, INCLUSO TRANSPORTE VERTICAL. </t>
  </si>
  <si>
    <t>CRONOGRAMA FÍSICO FINANCEIRO</t>
  </si>
  <si>
    <t>ETAPA</t>
  </si>
  <si>
    <t>SERVIÇO</t>
  </si>
  <si>
    <t>TOTAL ETAPA (R$)</t>
  </si>
  <si>
    <t>MÊS/ DESEMBOLSO</t>
  </si>
  <si>
    <t>1º MÊS</t>
  </si>
  <si>
    <t>2º MÊS</t>
  </si>
  <si>
    <t>3º MÊS</t>
  </si>
  <si>
    <t>4º MÊS</t>
  </si>
  <si>
    <t>5º MÊS</t>
  </si>
  <si>
    <t>6º MÊS</t>
  </si>
  <si>
    <t>TOTAIS PARCIAIS</t>
  </si>
  <si>
    <t>TOTAIS ACUMULADOS</t>
  </si>
  <si>
    <t>TOTAL GERAL</t>
  </si>
  <si>
    <t>2.0</t>
  </si>
  <si>
    <t>2.1</t>
  </si>
  <si>
    <t>DEMOLICOES/RETIRADAS</t>
  </si>
  <si>
    <t>DEMOLIÇÃO DE LAJES, DE FORMA MECANIZADA COM MARTELETE, SEM REAPROVEITAMENTO. AF_12/2017</t>
  </si>
  <si>
    <t>Laje em balanço</t>
  </si>
  <si>
    <t>FORMAS/CIMBRAMENTOS/ESCORAMENTOS</t>
  </si>
  <si>
    <t>ARMAÇÃO DE PILAR OU VIGA DE ESTRUTURA CONVENCIONAL DE CONCRETO ARMADO UTILIZANDO AÇO CA-50 DE 10,0 MM - MONTAGEM. AF_06/2022</t>
  </si>
  <si>
    <t>ARMADURAS</t>
  </si>
  <si>
    <t>ARMAÇÃO DE LAJE DE ESTRUTURA CONVENCIONAL DE CONCRETO ARMADO UTILIZANDO AÇO CA-50 DE 10,0 MM - MONTAGEM. AF_06/2022</t>
  </si>
  <si>
    <t>CONCRETOS</t>
  </si>
  <si>
    <t>CONCRETAGEM DE VIGAS E LAJES, FCK=25 MPA, PARA LAJES MACIÇAS OU NERVURADAS COM USO DE BOMBA - LANÇAMENTO, ADENSAMENTO E ACABAMENTO. AF_02/2022</t>
  </si>
  <si>
    <t>TAPUME COM TELHA METÁLICA. AF_05/2018</t>
  </si>
  <si>
    <t>1.1</t>
  </si>
  <si>
    <t>CANTEIRO DE OBRAS</t>
  </si>
  <si>
    <t>Entradas da Ponte</t>
  </si>
  <si>
    <t>CONSTRUCAO DO CANTEIRO</t>
  </si>
  <si>
    <t>OUTROS</t>
  </si>
  <si>
    <t>6.0</t>
  </si>
  <si>
    <t>6.1</t>
  </si>
  <si>
    <t>GUARDA-CORPO EM LAJE PÓS-DESFORMA, PARA ESTRUTURAS EM CONCRETO, COM ESCORAS METÁLICAS ESTRONCADAS NA ESTRUTURA, TRAVESSÕES DE MADEIRA E FECHAMENTO EM TELA DE POLIPROPILENO PARA EDIFICAÇÕES COM ALTURA ATÉ 4 PAVIMENTOS (1 MONTAGEM POR OBRA). AF_11/2017</t>
  </si>
  <si>
    <t>5.2</t>
  </si>
  <si>
    <t>Laterais da Ponte</t>
  </si>
  <si>
    <t>Cotação</t>
  </si>
  <si>
    <t>Tabuleiro central (Capeamento com 4 cm)</t>
  </si>
  <si>
    <t>Cabeceiras (Entradas da ponte)</t>
  </si>
  <si>
    <t>MONTAGEM E DESMONTAGEM DE FÔRMA DE LAJE MACIÇA, PÉ-DIREITO SIMPLES, EM MADEIRA SERRADA, 1 UTILIZAÇÃO. AF_09/2020</t>
  </si>
  <si>
    <t>Vigas para guarda-corpos</t>
  </si>
  <si>
    <t>Recapeamento do tabuleiro</t>
  </si>
  <si>
    <t>Vigas</t>
  </si>
  <si>
    <t>7.0</t>
  </si>
  <si>
    <t>Laje em balanço encaixado na viga(montagem)</t>
  </si>
  <si>
    <t>7.1</t>
  </si>
  <si>
    <t>LIXAMENTO MANUAL EM SUPERFÍCIES METÁLICAS EM OBRA. AF_01/2020</t>
  </si>
  <si>
    <t>Perfis sob a ponte(4 perfis)</t>
  </si>
  <si>
    <t>7.2</t>
  </si>
  <si>
    <t>PINTURA COM TINTA ALQUÍDICA DE FUNDO (TIPO ZARCÃO) PULVERIZADA SOBRE PERFIL METÁLICO EXECUTADO EM FÁBRICA (POR DEMÃO). AF_01/2020_P</t>
  </si>
  <si>
    <t>OBRA: RECUPERAÇÃO DA PONTE DO CEDRO</t>
  </si>
  <si>
    <t>LOCALIZAÇÃO: CEDRO-VILA URUCUBA - LIMOEIRO - PE</t>
  </si>
  <si>
    <t>1.2</t>
  </si>
  <si>
    <t>C1937</t>
  </si>
  <si>
    <t>PLACAS PADRÃO DE OBRA</t>
  </si>
  <si>
    <t>C0088</t>
  </si>
  <si>
    <t>1.3</t>
  </si>
  <si>
    <t>ANDAIME PRINCIPAL VERTICAL INCLUSIVE DEMOLIÇÃO</t>
  </si>
  <si>
    <t>Entrada da Ponte</t>
  </si>
  <si>
    <t>Sob a ponte</t>
  </si>
  <si>
    <t xml:space="preserve">GUARDA-CORPO PRÉ-MOLDADO EM CONCRETO ARMADO </t>
  </si>
  <si>
    <t>Perfis sob a ponte(4 perfis) 2 DEMÃOS</t>
  </si>
  <si>
    <t>8.0</t>
  </si>
  <si>
    <t>ADMIN. LOCAL</t>
  </si>
  <si>
    <t>8.1</t>
  </si>
  <si>
    <t>ENGENHEIRO CIVIL DE OBRA JUNIOR COM ENCARGOS COMPLEMENTARES</t>
  </si>
  <si>
    <t>ENCARREGADO GERAL COM ENCARGOS COMPLEMENTARES</t>
  </si>
  <si>
    <t>COTAÇÕES</t>
  </si>
  <si>
    <t>DATA: DEZEMBRO/2022</t>
  </si>
  <si>
    <t>A&amp;L MATERIAL DE CONSTRUÇÃO</t>
  </si>
  <si>
    <t>41.679.487/0001-68</t>
  </si>
  <si>
    <t>WALTER CONSTRUÇÕES</t>
  </si>
  <si>
    <t>04.396.607/0001-93</t>
  </si>
  <si>
    <t>GUARDA-CORPO PARA PONTE EM CONCRETO ARMADO</t>
  </si>
  <si>
    <t>J.A.T. CAVALCANTI - ME</t>
  </si>
  <si>
    <t>15.712.074/0001-28</t>
  </si>
  <si>
    <t>MEMORIAL DE CÁLCULO - OBRA: RECUPERAÇÃO DA PONTE DO CEDRO</t>
  </si>
  <si>
    <t xml:space="preserve">COMPOSIÇÃO DE BDI </t>
  </si>
  <si>
    <t>PINTURAS</t>
  </si>
  <si>
    <t>APLICAÇÃO MANUAL DE PINTURA COM TINTA LÁTEX ACRÍLICA EM PAREDES, DUAS DEMÃOS. AF_06/2014</t>
  </si>
  <si>
    <t>7.3</t>
  </si>
  <si>
    <t>Pintura dos guarda-corpos</t>
  </si>
  <si>
    <t>POSTE METALICO</t>
  </si>
  <si>
    <t>9.0</t>
  </si>
  <si>
    <t>9.1</t>
  </si>
  <si>
    <t>9.2</t>
  </si>
  <si>
    <t>COMPOSIÇÃO</t>
  </si>
  <si>
    <t>COMPOSIÇÃO 01</t>
  </si>
  <si>
    <t>POSTE CONICO CONTINUO EM ACO GALVANIZADO, CURVO, BRACO SIMPLES, FLANGEADO, H = 7 M, DIAMETRO INFERIOR = *125* MM, INCLUSIVE LUMINARIA DE LED PARA ILUMINACAO PUBLICA, DE 138 W ATE 180 W, INVOLUCRO EM ALUMINIO OU ACO INOX - FORNECIMENTO E INSTALACAO.</t>
  </si>
  <si>
    <t>QUANT.</t>
  </si>
  <si>
    <t>CUSTO</t>
  </si>
  <si>
    <t>COMPOSIÇÃO 1</t>
  </si>
  <si>
    <t>COMPOSIÇÃO ANALÍTICA - RECUPERAÇÃO DA PONTE DO CEDRO</t>
  </si>
  <si>
    <t>I 863</t>
  </si>
  <si>
    <t>CABO DE COBRE NU 35 MM2 MEIO-DURO</t>
  </si>
  <si>
    <t>I 00042247</t>
  </si>
  <si>
    <t>LUMINARIA DE LED PARA ILUMINACAO PUBLICA, DE 138 W ATE 180 W, INVOLUCRO EM ALUMINIO OU ACO INOX</t>
  </si>
  <si>
    <t>C 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</si>
  <si>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</si>
  <si>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</si>
  <si>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I 00005052</t>
  </si>
  <si>
    <t>POSTE CONICO CONTINUO EM ACO GALVANIZADO, CURVO, BRACO SIMPLES, FLANGEADO, H = 7 M, DIAMETRO INFERIOR = *125* MM</t>
  </si>
  <si>
    <t>I 39746</t>
  </si>
  <si>
    <t>CHUMBADOR DE ACO, 1" X 600 MM, PARA POSTES DE ACO COM BASE, INCLUSO PORCA E ARRUELA</t>
  </si>
  <si>
    <t>C 88247</t>
  </si>
  <si>
    <t>AUXILIAR DE ELETRICISTA COM ENCARGOS COMPLEMENTARES</t>
  </si>
  <si>
    <t>C 88264</t>
  </si>
  <si>
    <t>ELETRICISTA COM ENCARGOS COMPLEMENTARES</t>
  </si>
  <si>
    <t xml:space="preserve">Dois nas cabeceiras e mais dois no meio da ponte </t>
  </si>
  <si>
    <t>ARMAÇÃO DE PILAR OU VIGA DE ESTRUTURA CONVENCIONAL DE CONCRETO ARMADO UTILIZANDO AÇO CA-60 DE 5,0 MM - MONTAGEM. AF_06/2022</t>
  </si>
  <si>
    <t>4.3</t>
  </si>
  <si>
    <t>2.2</t>
  </si>
  <si>
    <t>REMOÇÃO DE PLACAS E PILARETES DE CONCRETO, DE FORMA MANUAL, SEM REAPROVEITAMENTO. AF_12/2017</t>
  </si>
  <si>
    <r>
      <t>De 3</t>
    </r>
    <r>
      <rPr>
        <b/>
        <sz val="10"/>
        <color theme="1"/>
        <rFont val="Arial"/>
        <family val="2"/>
      </rPr>
      <t>,80%</t>
    </r>
    <r>
      <rPr>
        <sz val="10"/>
        <color theme="1"/>
        <rFont val="Arial"/>
        <family val="2"/>
      </rPr>
      <t xml:space="preserve"> até 4,67</t>
    </r>
    <r>
      <rPr>
        <b/>
        <sz val="10"/>
        <color theme="1"/>
        <rFont val="Arial"/>
        <family val="2"/>
      </rPr>
      <t>%</t>
    </r>
    <r>
      <rPr>
        <sz val="10"/>
        <color theme="1"/>
        <rFont val="Arial"/>
        <family val="2"/>
      </rPr>
      <t>; médio = 4,01</t>
    </r>
    <r>
      <rPr>
        <b/>
        <sz val="10"/>
        <color theme="1"/>
        <rFont val="Arial"/>
        <family val="2"/>
      </rPr>
      <t>%</t>
    </r>
  </si>
  <si>
    <r>
      <t>De 0,50</t>
    </r>
    <r>
      <rPr>
        <b/>
        <sz val="10"/>
        <color theme="1"/>
        <rFont val="Arial"/>
        <family val="2"/>
      </rPr>
      <t>%</t>
    </r>
    <r>
      <rPr>
        <sz val="10"/>
        <color theme="1"/>
        <rFont val="Arial"/>
        <family val="2"/>
      </rPr>
      <t xml:space="preserve"> até 0,97</t>
    </r>
    <r>
      <rPr>
        <b/>
        <sz val="10"/>
        <color theme="1"/>
        <rFont val="Arial"/>
        <family val="2"/>
      </rPr>
      <t>%</t>
    </r>
    <r>
      <rPr>
        <sz val="10"/>
        <color theme="1"/>
        <rFont val="Arial"/>
        <family val="2"/>
      </rPr>
      <t>; médio = 0,56</t>
    </r>
    <r>
      <rPr>
        <b/>
        <sz val="10"/>
        <color theme="1"/>
        <rFont val="Arial"/>
        <family val="2"/>
      </rPr>
      <t>%</t>
    </r>
  </si>
  <si>
    <r>
      <t xml:space="preserve">De </t>
    </r>
    <r>
      <rPr>
        <b/>
        <sz val="10"/>
        <color theme="1"/>
        <rFont val="Arial"/>
        <family val="2"/>
      </rPr>
      <t>0,32%</t>
    </r>
    <r>
      <rPr>
        <sz val="10"/>
        <color theme="1"/>
        <rFont val="Arial"/>
        <family val="2"/>
      </rPr>
      <t xml:space="preserve"> até 0,74</t>
    </r>
    <r>
      <rPr>
        <b/>
        <sz val="10"/>
        <color theme="1"/>
        <rFont val="Arial"/>
        <family val="2"/>
      </rPr>
      <t>%</t>
    </r>
    <r>
      <rPr>
        <sz val="10"/>
        <color theme="1"/>
        <rFont val="Arial"/>
        <family val="2"/>
      </rPr>
      <t>; médio = 0,40</t>
    </r>
    <r>
      <rPr>
        <b/>
        <sz val="10"/>
        <color theme="1"/>
        <rFont val="Arial"/>
        <family val="2"/>
      </rPr>
      <t>%</t>
    </r>
  </si>
  <si>
    <r>
      <t>De 6,64</t>
    </r>
    <r>
      <rPr>
        <b/>
        <sz val="10"/>
        <color theme="1"/>
        <rFont val="Arial"/>
        <family val="2"/>
      </rPr>
      <t>%</t>
    </r>
    <r>
      <rPr>
        <sz val="10"/>
        <color theme="1"/>
        <rFont val="Arial"/>
        <family val="2"/>
      </rPr>
      <t xml:space="preserve"> até</t>
    </r>
    <r>
      <rPr>
        <b/>
        <sz val="10"/>
        <color theme="1"/>
        <rFont val="Arial"/>
        <family val="2"/>
      </rPr>
      <t xml:space="preserve"> 8,69%</t>
    </r>
    <r>
      <rPr>
        <sz val="10"/>
        <color theme="1"/>
        <rFont val="Arial"/>
        <family val="2"/>
      </rPr>
      <t>; médio = 7,30</t>
    </r>
    <r>
      <rPr>
        <b/>
        <sz val="10"/>
        <color theme="1"/>
        <rFont val="Arial"/>
        <family val="2"/>
      </rPr>
      <t>%</t>
    </r>
  </si>
  <si>
    <r>
      <t>De</t>
    </r>
    <r>
      <rPr>
        <b/>
        <sz val="10"/>
        <color theme="1"/>
        <rFont val="Arial"/>
        <family val="2"/>
      </rPr>
      <t xml:space="preserve"> 1,02%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1,21%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1,11%</t>
    </r>
  </si>
  <si>
    <t>(Duzentos e vinte e três mil e trezentos e oitenta e cinco reais e quarenta e sete centavos)</t>
  </si>
  <si>
    <t>DATA: NOVEMBRO/2022 - SINAPI 09/2022 - NÃO DESONERADO, SEINFRA, COTAÇÃO E COMPOSIÇÃO.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</si>
</sst>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&quot;R$&quot;\ #,##0.00"/>
    <numFmt numFmtId="167" formatCode="0.000"/>
    <numFmt numFmtId="168" formatCode="0000"/>
    <numFmt numFmtId="169" formatCode="_(* #,##0.00_);_(* \(#,##0.00\);_(* \-??_);_(@_)"/>
    <numFmt numFmtId="170" formatCode="_ &quot;R$&quot;\ * #,##0.00_ ;_ &quot;R$&quot;\ * \-#,##0.00_ ;_ &quot;R$&quot;\ * &quot;-&quot;??_ ;_ @_ "/>
    <numFmt numFmtId="171" formatCode="_ * #,##0.00_ ;_ * \-#,##0.00_ ;_ * &quot;-&quot;??_ ;_ @_ "/>
    <numFmt numFmtId="172" formatCode="#,##0.00_ ;[Red]\-#,##0.00\ "/>
    <numFmt numFmtId="173" formatCode="_(* #,##0.0000_);_(* \(#,##0.0000\);_(* &quot;-&quot;??_);_(@_)"/>
    <numFmt numFmtId="174" formatCode="0.0%"/>
    <numFmt numFmtId="175" formatCode="dd\-mm\-yyyy;@"/>
    <numFmt numFmtId="176" formatCode="#,##0.000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14"/>
      <name val="Calibri"/>
      <family val="2"/>
    </font>
    <font>
      <b/>
      <sz val="11"/>
      <color rgb="FFFF0000"/>
      <name val="Calibri"/>
      <family val="2"/>
      <scheme val="minor"/>
    </font>
    <font>
      <b/>
      <sz val="11"/>
      <name val="Arial"/>
      <family val="2"/>
    </font>
    <font>
      <b/>
      <sz val="10"/>
      <color rgb="FFFF0000"/>
      <name val="Arial"/>
      <family val="2"/>
    </font>
    <font>
      <sz val="8"/>
      <name val="Calibri"/>
      <family val="2"/>
      <scheme val="minor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u/>
      <sz val="8"/>
      <color theme="1"/>
      <name val="Arial"/>
      <family val="2"/>
    </font>
    <font>
      <sz val="8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1"/>
      <color rgb="FFFF0000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i/>
      <sz val="10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u/>
      <sz val="14"/>
      <name val="Arial"/>
      <family val="2"/>
    </font>
    <font>
      <b/>
      <sz val="14"/>
      <name val="Arial"/>
      <family val="2"/>
    </font>
    <font>
      <sz val="8"/>
      <color theme="1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10"/>
      <name val="Arial"/>
      <family val="2"/>
      <charset val="1"/>
    </font>
    <font>
      <sz val="8"/>
      <name val="Arial"/>
      <family val="2"/>
      <charset val="1"/>
    </font>
    <font>
      <sz val="8"/>
      <color rgb="FF000000"/>
      <name val="Arial"/>
      <family val="2"/>
      <charset val="1"/>
    </font>
    <font>
      <sz val="10"/>
      <color indexed="8"/>
      <name val="MS Sans Serif"/>
      <family val="2"/>
    </font>
    <font>
      <sz val="10"/>
      <name val="Arial"/>
      <family val="2"/>
    </font>
    <font>
      <sz val="8"/>
      <color rgb="FFFF0000"/>
      <name val="Arial"/>
      <family val="2"/>
    </font>
    <font>
      <b/>
      <sz val="15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4"/>
      <name val="Arial"/>
      <family val="2"/>
    </font>
    <font>
      <b/>
      <sz val="8"/>
      <color rgb="FFFF0000"/>
      <name val="Arial"/>
      <family val="2"/>
    </font>
    <font>
      <b/>
      <sz val="8"/>
      <name val="Calibri"/>
      <family val="2"/>
      <scheme val="minor"/>
    </font>
    <font>
      <i/>
      <sz val="9"/>
      <name val="Arial"/>
      <family val="2"/>
    </font>
    <font>
      <b/>
      <sz val="8"/>
      <color theme="1"/>
      <name val="Arial"/>
      <family val="2"/>
    </font>
    <font>
      <b/>
      <sz val="14"/>
      <color theme="1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sz val="9"/>
      <color rgb="FF000000"/>
      <name val="Arial"/>
      <family val="2"/>
      <charset val="1"/>
    </font>
    <font>
      <sz val="9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34998626667073579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auto="1"/>
      </right>
      <top style="double">
        <color auto="1"/>
      </top>
      <bottom/>
      <diagonal/>
    </border>
  </borders>
  <cellStyleXfs count="106">
    <xf numFmtId="0" fontId="0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1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" fillId="0" borderId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9" fontId="2" fillId="0" borderId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36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9" fontId="2" fillId="0" borderId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7" fillId="0" borderId="0"/>
    <xf numFmtId="165" fontId="2" fillId="0" borderId="0" applyFill="0" applyBorder="0" applyAlignment="0" applyProtection="0"/>
    <xf numFmtId="43" fontId="1" fillId="0" borderId="0" applyFont="0" applyFill="0" applyBorder="0" applyAlignment="0" applyProtection="0"/>
  </cellStyleXfs>
  <cellXfs count="334">
    <xf numFmtId="0" fontId="0" fillId="0" borderId="0" xfId="0"/>
    <xf numFmtId="0" fontId="2" fillId="0" borderId="0" xfId="0" applyFont="1"/>
    <xf numFmtId="0" fontId="16" fillId="0" borderId="0" xfId="0" applyFont="1"/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0" xfId="0" applyFont="1"/>
    <xf numFmtId="0" fontId="20" fillId="0" borderId="0" xfId="0" applyFont="1" applyAlignment="1">
      <alignment horizontal="center" wrapText="1"/>
    </xf>
    <xf numFmtId="0" fontId="22" fillId="0" borderId="0" xfId="0" applyFont="1"/>
    <xf numFmtId="0" fontId="22" fillId="0" borderId="0" xfId="0" applyFont="1" applyAlignment="1">
      <alignment horizontal="center"/>
    </xf>
    <xf numFmtId="0" fontId="23" fillId="4" borderId="3" xfId="0" applyFont="1" applyFill="1" applyBorder="1"/>
    <xf numFmtId="0" fontId="23" fillId="4" borderId="3" xfId="0" applyFont="1" applyFill="1" applyBorder="1" applyAlignment="1">
      <alignment horizontal="center"/>
    </xf>
    <xf numFmtId="0" fontId="22" fillId="0" borderId="3" xfId="0" applyFont="1" applyBorder="1" applyAlignment="1">
      <alignment horizontal="left"/>
    </xf>
    <xf numFmtId="0" fontId="23" fillId="0" borderId="6" xfId="0" applyFont="1" applyBorder="1"/>
    <xf numFmtId="0" fontId="23" fillId="0" borderId="6" xfId="0" applyFont="1" applyBorder="1" applyAlignment="1">
      <alignment horizontal="center"/>
    </xf>
    <xf numFmtId="0" fontId="23" fillId="0" borderId="3" xfId="0" applyFont="1" applyBorder="1"/>
    <xf numFmtId="0" fontId="23" fillId="0" borderId="3" xfId="0" applyFont="1" applyBorder="1" applyAlignment="1">
      <alignment horizontal="center"/>
    </xf>
    <xf numFmtId="10" fontId="12" fillId="3" borderId="3" xfId="28" applyNumberFormat="1" applyFont="1" applyFill="1" applyBorder="1" applyAlignment="1">
      <alignment horizontal="center"/>
    </xf>
    <xf numFmtId="0" fontId="16" fillId="0" borderId="3" xfId="0" applyFont="1" applyBorder="1"/>
    <xf numFmtId="2" fontId="21" fillId="0" borderId="3" xfId="0" applyNumberFormat="1" applyFont="1" applyBorder="1" applyAlignment="1">
      <alignment horizontal="center"/>
    </xf>
    <xf numFmtId="10" fontId="21" fillId="0" borderId="3" xfId="28" applyNumberFormat="1" applyFont="1" applyBorder="1" applyAlignment="1">
      <alignment horizontal="center"/>
    </xf>
    <xf numFmtId="0" fontId="23" fillId="0" borderId="3" xfId="29" applyFont="1" applyBorder="1"/>
    <xf numFmtId="0" fontId="23" fillId="0" borderId="3" xfId="29" applyFont="1" applyBorder="1" applyAlignment="1">
      <alignment horizontal="center"/>
    </xf>
    <xf numFmtId="10" fontId="12" fillId="3" borderId="3" xfId="30" applyNumberFormat="1" applyFont="1" applyFill="1" applyBorder="1" applyAlignment="1">
      <alignment horizontal="center"/>
    </xf>
    <xf numFmtId="10" fontId="12" fillId="0" borderId="3" xfId="28" applyNumberFormat="1" applyFont="1" applyBorder="1" applyAlignment="1">
      <alignment horizontal="center"/>
    </xf>
    <xf numFmtId="167" fontId="24" fillId="0" borderId="0" xfId="0" applyNumberFormat="1" applyFont="1" applyAlignment="1">
      <alignment horizontal="left"/>
    </xf>
    <xf numFmtId="10" fontId="12" fillId="0" borderId="6" xfId="28" applyNumberFormat="1" applyFont="1" applyFill="1" applyBorder="1" applyAlignment="1">
      <alignment horizontal="center"/>
    </xf>
    <xf numFmtId="0" fontId="23" fillId="4" borderId="4" xfId="0" applyFont="1" applyFill="1" applyBorder="1"/>
    <xf numFmtId="0" fontId="25" fillId="4" borderId="7" xfId="0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26" fillId="0" borderId="0" xfId="0" applyFont="1"/>
    <xf numFmtId="0" fontId="25" fillId="0" borderId="14" xfId="0" applyFont="1" applyBorder="1"/>
    <xf numFmtId="0" fontId="25" fillId="0" borderId="15" xfId="0" applyFont="1" applyBorder="1" applyAlignment="1">
      <alignment horizontal="center"/>
    </xf>
    <xf numFmtId="0" fontId="25" fillId="0" borderId="16" xfId="0" applyFont="1" applyBorder="1" applyAlignment="1">
      <alignment horizontal="center"/>
    </xf>
    <xf numFmtId="0" fontId="25" fillId="0" borderId="0" xfId="0" applyFont="1"/>
    <xf numFmtId="0" fontId="25" fillId="0" borderId="17" xfId="0" applyFont="1" applyBorder="1"/>
    <xf numFmtId="0" fontId="25" fillId="0" borderId="0" xfId="0" applyFont="1" applyAlignment="1">
      <alignment horizontal="center"/>
    </xf>
    <xf numFmtId="0" fontId="25" fillId="0" borderId="18" xfId="0" applyFont="1" applyBorder="1" applyAlignment="1">
      <alignment horizontal="center"/>
    </xf>
    <xf numFmtId="0" fontId="25" fillId="0" borderId="19" xfId="0" applyFont="1" applyBorder="1"/>
    <xf numFmtId="0" fontId="25" fillId="0" borderId="20" xfId="0" applyFont="1" applyBorder="1" applyAlignment="1">
      <alignment horizontal="center"/>
    </xf>
    <xf numFmtId="0" fontId="25" fillId="0" borderId="21" xfId="0" applyFont="1" applyBorder="1" applyAlignment="1">
      <alignment horizontal="center"/>
    </xf>
    <xf numFmtId="0" fontId="23" fillId="0" borderId="0" xfId="0" applyFont="1"/>
    <xf numFmtId="0" fontId="25" fillId="0" borderId="0" xfId="31" applyFont="1"/>
    <xf numFmtId="4" fontId="3" fillId="3" borderId="3" xfId="8" applyNumberFormat="1" applyFont="1" applyFill="1" applyBorder="1" applyAlignment="1">
      <alignment horizontal="center"/>
    </xf>
    <xf numFmtId="0" fontId="0" fillId="3" borderId="0" xfId="0" applyFill="1"/>
    <xf numFmtId="0" fontId="9" fillId="3" borderId="3" xfId="8" applyFont="1" applyFill="1" applyBorder="1" applyAlignment="1">
      <alignment horizontal="center" vertical="center"/>
    </xf>
    <xf numFmtId="0" fontId="9" fillId="3" borderId="3" xfId="8" applyFont="1" applyFill="1" applyBorder="1" applyAlignment="1">
      <alignment horizontal="center"/>
    </xf>
    <xf numFmtId="4" fontId="9" fillId="3" borderId="3" xfId="8" applyNumberFormat="1" applyFont="1" applyFill="1" applyBorder="1" applyAlignment="1">
      <alignment horizontal="center"/>
    </xf>
    <xf numFmtId="0" fontId="31" fillId="0" borderId="3" xfId="0" applyFont="1" applyFill="1" applyBorder="1"/>
    <xf numFmtId="0" fontId="31" fillId="0" borderId="3" xfId="0" applyFont="1" applyFill="1" applyBorder="1" applyAlignment="1">
      <alignment horizontal="center" vertical="center"/>
    </xf>
    <xf numFmtId="0" fontId="9" fillId="3" borderId="3" xfId="8" applyFont="1" applyFill="1" applyBorder="1" applyAlignment="1">
      <alignment horizontal="left" vertical="center"/>
    </xf>
    <xf numFmtId="0" fontId="32" fillId="3" borderId="0" xfId="0" applyFont="1" applyFill="1"/>
    <xf numFmtId="44" fontId="31" fillId="3" borderId="0" xfId="27" applyFont="1" applyFill="1"/>
    <xf numFmtId="0" fontId="31" fillId="3" borderId="0" xfId="0" applyFont="1" applyFill="1"/>
    <xf numFmtId="0" fontId="31" fillId="3" borderId="0" xfId="0" applyFont="1" applyFill="1" applyAlignment="1">
      <alignment horizontal="center" vertical="center"/>
    </xf>
    <xf numFmtId="0" fontId="33" fillId="0" borderId="3" xfId="0" applyFont="1" applyBorder="1" applyAlignment="1">
      <alignment horizontal="center" vertical="center" wrapText="1"/>
    </xf>
    <xf numFmtId="168" fontId="34" fillId="0" borderId="3" xfId="0" applyNumberFormat="1" applyFont="1" applyBorder="1" applyAlignment="1">
      <alignment horizontal="center" vertical="center" shrinkToFit="1"/>
    </xf>
    <xf numFmtId="0" fontId="9" fillId="0" borderId="3" xfId="8" applyFont="1" applyFill="1" applyBorder="1" applyAlignment="1">
      <alignment horizontal="left" vertical="center" wrapText="1"/>
    </xf>
    <xf numFmtId="0" fontId="3" fillId="0" borderId="3" xfId="32" applyFont="1" applyBorder="1" applyAlignment="1">
      <alignment horizontal="center" vertical="center"/>
    </xf>
    <xf numFmtId="0" fontId="9" fillId="5" borderId="3" xfId="8" applyFont="1" applyFill="1" applyBorder="1" applyAlignment="1">
      <alignment horizontal="left" vertical="center" wrapText="1"/>
    </xf>
    <xf numFmtId="2" fontId="9" fillId="0" borderId="3" xfId="32" applyNumberFormat="1" applyFont="1" applyFill="1" applyBorder="1" applyAlignment="1">
      <alignment horizontal="right" vertical="center"/>
    </xf>
    <xf numFmtId="4" fontId="9" fillId="5" borderId="3" xfId="32" applyNumberFormat="1" applyFont="1" applyFill="1" applyBorder="1" applyAlignment="1">
      <alignment horizontal="right" vertical="center"/>
    </xf>
    <xf numFmtId="0" fontId="38" fillId="0" borderId="0" xfId="0" applyFont="1"/>
    <xf numFmtId="0" fontId="40" fillId="0" borderId="0" xfId="0" applyFont="1"/>
    <xf numFmtId="0" fontId="3" fillId="0" borderId="0" xfId="0" applyFont="1"/>
    <xf numFmtId="165" fontId="9" fillId="2" borderId="30" xfId="104" applyFont="1" applyFill="1" applyBorder="1" applyAlignment="1">
      <alignment horizontal="center" vertical="distributed" wrapText="1"/>
    </xf>
    <xf numFmtId="168" fontId="3" fillId="2" borderId="30" xfId="104" applyNumberFormat="1" applyFont="1" applyFill="1" applyBorder="1" applyAlignment="1">
      <alignment horizontal="justify" vertical="distributed" wrapText="1"/>
    </xf>
    <xf numFmtId="165" fontId="9" fillId="2" borderId="30" xfId="104" applyFont="1" applyFill="1" applyBorder="1" applyAlignment="1">
      <alignment horizontal="justify" vertical="distributed" wrapText="1"/>
    </xf>
    <xf numFmtId="165" fontId="3" fillId="2" borderId="30" xfId="104" applyFont="1" applyFill="1" applyBorder="1" applyAlignment="1">
      <alignment horizontal="justify" vertical="distributed" wrapText="1"/>
    </xf>
    <xf numFmtId="168" fontId="9" fillId="5" borderId="30" xfId="104" applyNumberFormat="1" applyFont="1" applyFill="1" applyBorder="1" applyAlignment="1">
      <alignment horizontal="center" vertical="distributed" wrapText="1"/>
    </xf>
    <xf numFmtId="165" fontId="9" fillId="5" borderId="30" xfId="104" applyFont="1" applyFill="1" applyBorder="1" applyAlignment="1">
      <alignment horizontal="justify" vertical="distributed" wrapText="1"/>
    </xf>
    <xf numFmtId="165" fontId="9" fillId="5" borderId="30" xfId="104" applyFont="1" applyFill="1" applyBorder="1" applyAlignment="1">
      <alignment horizontal="center" vertical="distributed" wrapText="1"/>
    </xf>
    <xf numFmtId="168" fontId="3" fillId="2" borderId="30" xfId="73" applyNumberFormat="1" applyFont="1" applyFill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distributed"/>
    </xf>
    <xf numFmtId="173" fontId="3" fillId="0" borderId="30" xfId="73" applyNumberFormat="1" applyFont="1" applyFill="1" applyBorder="1" applyAlignment="1">
      <alignment horizontal="justify" vertical="distributed" wrapText="1"/>
    </xf>
    <xf numFmtId="172" fontId="3" fillId="0" borderId="30" xfId="0" applyNumberFormat="1" applyFont="1" applyBorder="1" applyAlignment="1">
      <alignment horizontal="right" vertical="center"/>
    </xf>
    <xf numFmtId="49" fontId="3" fillId="2" borderId="30" xfId="104" applyNumberFormat="1" applyFont="1" applyFill="1" applyBorder="1" applyAlignment="1">
      <alignment horizontal="center" vertical="center" wrapText="1"/>
    </xf>
    <xf numFmtId="0" fontId="3" fillId="0" borderId="30" xfId="0" applyFont="1" applyBorder="1"/>
    <xf numFmtId="165" fontId="9" fillId="5" borderId="30" xfId="104" applyFont="1" applyFill="1" applyBorder="1" applyAlignment="1">
      <alignment horizontal="right" vertical="distributed" wrapText="1"/>
    </xf>
    <xf numFmtId="165" fontId="9" fillId="9" borderId="30" xfId="104" applyFont="1" applyFill="1" applyBorder="1" applyAlignment="1">
      <alignment horizontal="justify" vertical="distributed" wrapText="1"/>
    </xf>
    <xf numFmtId="165" fontId="38" fillId="0" borderId="0" xfId="0" applyNumberFormat="1" applyFont="1"/>
    <xf numFmtId="0" fontId="35" fillId="0" borderId="3" xfId="0" applyFont="1" applyBorder="1" applyAlignment="1">
      <alignment horizontal="justify" vertical="justify" wrapText="1"/>
    </xf>
    <xf numFmtId="166" fontId="0" fillId="3" borderId="0" xfId="0" applyNumberFormat="1" applyFill="1"/>
    <xf numFmtId="4" fontId="3" fillId="0" borderId="3" xfId="32" applyNumberFormat="1" applyFont="1" applyBorder="1" applyAlignment="1">
      <alignment horizontal="center" vertical="center"/>
    </xf>
    <xf numFmtId="0" fontId="43" fillId="0" borderId="0" xfId="0" applyFont="1" applyAlignment="1">
      <alignment horizontal="center" vertical="center"/>
    </xf>
    <xf numFmtId="9" fontId="38" fillId="0" borderId="0" xfId="28" applyFont="1" applyFill="1" applyBorder="1" applyAlignment="1">
      <alignment horizontal="left"/>
    </xf>
    <xf numFmtId="0" fontId="9" fillId="0" borderId="0" xfId="32" applyFont="1" applyAlignment="1">
      <alignment horizontal="center" vertical="center"/>
    </xf>
    <xf numFmtId="0" fontId="7" fillId="0" borderId="0" xfId="32" applyFont="1" applyAlignment="1">
      <alignment horizontal="left" vertical="center"/>
    </xf>
    <xf numFmtId="9" fontId="15" fillId="0" borderId="0" xfId="28" applyFont="1" applyFill="1" applyBorder="1" applyAlignment="1">
      <alignment horizontal="left"/>
    </xf>
    <xf numFmtId="0" fontId="9" fillId="0" borderId="43" xfId="32" applyFont="1" applyBorder="1" applyAlignment="1">
      <alignment horizontal="center" vertical="center"/>
    </xf>
    <xf numFmtId="0" fontId="9" fillId="0" borderId="43" xfId="32" applyFont="1" applyBorder="1" applyAlignment="1">
      <alignment horizontal="center" vertical="top" wrapText="1"/>
    </xf>
    <xf numFmtId="4" fontId="3" fillId="0" borderId="43" xfId="32" applyNumberFormat="1" applyFont="1" applyBorder="1" applyAlignment="1">
      <alignment horizontal="center" vertical="center"/>
    </xf>
    <xf numFmtId="0" fontId="9" fillId="5" borderId="23" xfId="32" applyFont="1" applyFill="1" applyBorder="1" applyAlignment="1">
      <alignment horizontal="center" vertical="center"/>
    </xf>
    <xf numFmtId="4" fontId="9" fillId="5" borderId="44" xfId="32" applyNumberFormat="1" applyFont="1" applyFill="1" applyBorder="1" applyAlignment="1">
      <alignment horizontal="center" vertical="center" wrapText="1"/>
    </xf>
    <xf numFmtId="9" fontId="9" fillId="5" borderId="44" xfId="28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/>
    </xf>
    <xf numFmtId="0" fontId="9" fillId="3" borderId="23" xfId="0" applyFont="1" applyFill="1" applyBorder="1" applyAlignment="1">
      <alignment horizontal="center"/>
    </xf>
    <xf numFmtId="0" fontId="3" fillId="0" borderId="23" xfId="32" applyFont="1" applyBorder="1" applyAlignment="1">
      <alignment horizontal="center" vertical="center"/>
    </xf>
    <xf numFmtId="0" fontId="3" fillId="0" borderId="23" xfId="32" applyFont="1" applyBorder="1" applyAlignment="1">
      <alignment horizontal="justify" vertical="justify" wrapText="1"/>
    </xf>
    <xf numFmtId="4" fontId="3" fillId="0" borderId="44" xfId="32" applyNumberFormat="1" applyFont="1" applyBorder="1" applyAlignment="1">
      <alignment horizontal="center" vertical="center"/>
    </xf>
    <xf numFmtId="174" fontId="3" fillId="0" borderId="44" xfId="28" applyNumberFormat="1" applyFont="1" applyFill="1" applyBorder="1" applyAlignment="1">
      <alignment horizontal="center" vertical="center"/>
    </xf>
    <xf numFmtId="0" fontId="3" fillId="0" borderId="23" xfId="0" applyFont="1" applyBorder="1"/>
    <xf numFmtId="0" fontId="2" fillId="10" borderId="0" xfId="0" applyFont="1" applyFill="1"/>
    <xf numFmtId="0" fontId="2" fillId="10" borderId="23" xfId="0" applyFont="1" applyFill="1" applyBorder="1"/>
    <xf numFmtId="43" fontId="12" fillId="5" borderId="3" xfId="105" applyFont="1" applyFill="1" applyBorder="1" applyAlignment="1">
      <alignment horizontal="center" vertical="center"/>
    </xf>
    <xf numFmtId="9" fontId="12" fillId="5" borderId="3" xfId="28" applyFont="1" applyFill="1" applyBorder="1" applyAlignment="1">
      <alignment horizontal="center" vertical="center"/>
    </xf>
    <xf numFmtId="0" fontId="27" fillId="5" borderId="0" xfId="0" applyFont="1" applyFill="1"/>
    <xf numFmtId="0" fontId="27" fillId="5" borderId="23" xfId="0" applyFont="1" applyFill="1" applyBorder="1"/>
    <xf numFmtId="0" fontId="38" fillId="0" borderId="0" xfId="0" applyFont="1" applyAlignment="1">
      <alignment horizontal="center" vertical="center"/>
    </xf>
    <xf numFmtId="0" fontId="38" fillId="0" borderId="0" xfId="0" applyFont="1" applyAlignment="1">
      <alignment horizontal="justify" vertical="justify"/>
    </xf>
    <xf numFmtId="43" fontId="3" fillId="0" borderId="0" xfId="105" applyFont="1" applyFill="1" applyBorder="1" applyAlignment="1">
      <alignment horizontal="center" vertical="center"/>
    </xf>
    <xf numFmtId="0" fontId="44" fillId="5" borderId="23" xfId="32" applyFont="1" applyFill="1" applyBorder="1" applyAlignment="1">
      <alignment horizontal="center" vertical="center"/>
    </xf>
    <xf numFmtId="0" fontId="44" fillId="11" borderId="23" xfId="32" applyFont="1" applyFill="1" applyBorder="1" applyAlignment="1">
      <alignment horizontal="justify" vertical="justify"/>
    </xf>
    <xf numFmtId="4" fontId="44" fillId="5" borderId="44" xfId="32" applyNumberFormat="1" applyFont="1" applyFill="1" applyBorder="1" applyAlignment="1">
      <alignment horizontal="center" vertical="center"/>
    </xf>
    <xf numFmtId="9" fontId="44" fillId="5" borderId="0" xfId="28" applyFont="1" applyFill="1" applyBorder="1" applyAlignment="1">
      <alignment horizontal="left"/>
    </xf>
    <xf numFmtId="0" fontId="44" fillId="5" borderId="0" xfId="0" applyFont="1" applyFill="1"/>
    <xf numFmtId="0" fontId="44" fillId="5" borderId="23" xfId="0" applyFont="1" applyFill="1" applyBorder="1"/>
    <xf numFmtId="0" fontId="14" fillId="5" borderId="0" xfId="0" applyFont="1" applyFill="1"/>
    <xf numFmtId="0" fontId="9" fillId="0" borderId="0" xfId="32" applyFont="1" applyAlignment="1">
      <alignment horizontal="center"/>
    </xf>
    <xf numFmtId="43" fontId="14" fillId="0" borderId="0" xfId="105" applyFont="1" applyFill="1" applyBorder="1"/>
    <xf numFmtId="0" fontId="14" fillId="0" borderId="0" xfId="0" applyFont="1"/>
    <xf numFmtId="0" fontId="8" fillId="0" borderId="0" xfId="32" applyFont="1" applyAlignment="1">
      <alignment horizontal="left"/>
    </xf>
    <xf numFmtId="0" fontId="7" fillId="0" borderId="0" xfId="32" applyFont="1" applyAlignment="1">
      <alignment horizontal="left"/>
    </xf>
    <xf numFmtId="0" fontId="7" fillId="0" borderId="0" xfId="32" applyFont="1" applyAlignment="1">
      <alignment horizontal="center"/>
    </xf>
    <xf numFmtId="0" fontId="7" fillId="0" borderId="0" xfId="32" applyFont="1"/>
    <xf numFmtId="0" fontId="9" fillId="0" borderId="0" xfId="32" applyFont="1" applyAlignment="1">
      <alignment horizontal="center" vertical="top"/>
    </xf>
    <xf numFmtId="0" fontId="3" fillId="0" borderId="0" xfId="32" applyFont="1" applyAlignment="1">
      <alignment horizontal="center"/>
    </xf>
    <xf numFmtId="4" fontId="3" fillId="0" borderId="0" xfId="32" applyNumberFormat="1" applyFont="1" applyAlignment="1">
      <alignment horizontal="center"/>
    </xf>
    <xf numFmtId="0" fontId="45" fillId="12" borderId="0" xfId="0" applyFont="1" applyFill="1" applyAlignment="1">
      <alignment horizontal="center"/>
    </xf>
    <xf numFmtId="4" fontId="9" fillId="12" borderId="46" xfId="32" applyNumberFormat="1" applyFont="1" applyFill="1" applyBorder="1" applyAlignment="1">
      <alignment horizontal="center"/>
    </xf>
    <xf numFmtId="0" fontId="9" fillId="0" borderId="23" xfId="32" applyFont="1" applyBorder="1" applyAlignment="1">
      <alignment horizontal="center" vertical="top"/>
    </xf>
    <xf numFmtId="0" fontId="9" fillId="0" borderId="23" xfId="32" applyFont="1" applyBorder="1" applyAlignment="1">
      <alignment horizontal="center"/>
    </xf>
    <xf numFmtId="4" fontId="9" fillId="0" borderId="23" xfId="32" applyNumberFormat="1" applyFont="1" applyBorder="1" applyAlignment="1">
      <alignment horizontal="center"/>
    </xf>
    <xf numFmtId="0" fontId="45" fillId="0" borderId="0" xfId="0" applyFont="1" applyAlignment="1">
      <alignment horizontal="center"/>
    </xf>
    <xf numFmtId="0" fontId="8" fillId="5" borderId="23" xfId="32" applyFont="1" applyFill="1" applyBorder="1" applyAlignment="1">
      <alignment horizontal="center" vertical="top"/>
    </xf>
    <xf numFmtId="0" fontId="8" fillId="5" borderId="23" xfId="32" applyFont="1" applyFill="1" applyBorder="1" applyAlignment="1">
      <alignment horizontal="left" vertical="top"/>
    </xf>
    <xf numFmtId="4" fontId="8" fillId="5" borderId="23" xfId="32" applyNumberFormat="1" applyFont="1" applyFill="1" applyBorder="1" applyAlignment="1">
      <alignment horizontal="center"/>
    </xf>
    <xf numFmtId="0" fontId="8" fillId="0" borderId="23" xfId="32" applyFont="1" applyBorder="1" applyAlignment="1">
      <alignment horizontal="center" vertical="top"/>
    </xf>
    <xf numFmtId="0" fontId="8" fillId="0" borderId="23" xfId="32" applyFont="1" applyBorder="1" applyAlignment="1">
      <alignment horizontal="left" vertical="top"/>
    </xf>
    <xf numFmtId="4" fontId="8" fillId="0" borderId="23" xfId="32" applyNumberFormat="1" applyFont="1" applyBorder="1" applyAlignment="1">
      <alignment horizontal="center"/>
    </xf>
    <xf numFmtId="10" fontId="46" fillId="5" borderId="23" xfId="28" applyNumberFormat="1" applyFont="1" applyFill="1" applyBorder="1" applyAlignment="1">
      <alignment horizontal="center"/>
    </xf>
    <xf numFmtId="0" fontId="14" fillId="0" borderId="23" xfId="0" applyFont="1" applyBorder="1"/>
    <xf numFmtId="10" fontId="46" fillId="0" borderId="23" xfId="28" applyNumberFormat="1" applyFont="1" applyFill="1" applyBorder="1" applyAlignment="1">
      <alignment horizontal="center"/>
    </xf>
    <xf numFmtId="0" fontId="45" fillId="5" borderId="0" xfId="0" applyFont="1" applyFill="1"/>
    <xf numFmtId="0" fontId="45" fillId="0" borderId="0" xfId="0" applyFont="1"/>
    <xf numFmtId="0" fontId="9" fillId="0" borderId="47" xfId="32" applyFont="1" applyBorder="1" applyAlignment="1">
      <alignment horizontal="center" vertical="top"/>
    </xf>
    <xf numFmtId="0" fontId="9" fillId="0" borderId="48" xfId="32" applyFont="1" applyBorder="1" applyAlignment="1">
      <alignment horizontal="center" vertical="top"/>
    </xf>
    <xf numFmtId="4" fontId="9" fillId="0" borderId="48" xfId="32" applyNumberFormat="1" applyFont="1" applyBorder="1" applyAlignment="1">
      <alignment horizontal="center"/>
    </xf>
    <xf numFmtId="0" fontId="45" fillId="12" borderId="0" xfId="0" applyFont="1" applyFill="1"/>
    <xf numFmtId="4" fontId="8" fillId="5" borderId="23" xfId="32" applyNumberFormat="1" applyFont="1" applyFill="1" applyBorder="1" applyAlignment="1">
      <alignment horizontal="left" vertical="top"/>
    </xf>
    <xf numFmtId="0" fontId="9" fillId="3" borderId="3" xfId="4" applyFont="1" applyFill="1" applyBorder="1" applyAlignment="1">
      <alignment horizontal="center" vertical="center" wrapText="1"/>
    </xf>
    <xf numFmtId="0" fontId="9" fillId="3" borderId="3" xfId="4" applyFont="1" applyFill="1" applyBorder="1" applyAlignment="1">
      <alignment horizontal="center" wrapText="1"/>
    </xf>
    <xf numFmtId="0" fontId="9" fillId="3" borderId="3" xfId="4" applyFont="1" applyFill="1" applyBorder="1" applyAlignment="1">
      <alignment horizontal="left" vertical="center" wrapText="1"/>
    </xf>
    <xf numFmtId="0" fontId="47" fillId="2" borderId="3" xfId="0" applyFont="1" applyFill="1" applyBorder="1" applyAlignment="1">
      <alignment horizontal="center"/>
    </xf>
    <xf numFmtId="0" fontId="47" fillId="5" borderId="3" xfId="0" applyFont="1" applyFill="1" applyBorder="1" applyAlignment="1">
      <alignment horizontal="center"/>
    </xf>
    <xf numFmtId="9" fontId="18" fillId="5" borderId="3" xfId="28" applyFont="1" applyFill="1" applyBorder="1" applyAlignment="1">
      <alignment horizontal="center"/>
    </xf>
    <xf numFmtId="2" fontId="18" fillId="5" borderId="3" xfId="0" applyNumberFormat="1" applyFont="1" applyFill="1" applyBorder="1" applyAlignment="1">
      <alignment horizontal="center"/>
    </xf>
    <xf numFmtId="0" fontId="18" fillId="5" borderId="3" xfId="0" applyFont="1" applyFill="1" applyBorder="1" applyAlignment="1">
      <alignment horizontal="center" vertical="center"/>
    </xf>
    <xf numFmtId="0" fontId="18" fillId="5" borderId="3" xfId="0" applyFont="1" applyFill="1" applyBorder="1"/>
    <xf numFmtId="4" fontId="3" fillId="5" borderId="3" xfId="8" applyNumberFormat="1" applyFont="1" applyFill="1" applyBorder="1" applyAlignment="1">
      <alignment horizontal="center"/>
    </xf>
    <xf numFmtId="0" fontId="18" fillId="0" borderId="3" xfId="0" applyFont="1" applyFill="1" applyBorder="1" applyAlignment="1">
      <alignment horizontal="center"/>
    </xf>
    <xf numFmtId="2" fontId="18" fillId="0" borderId="3" xfId="0" applyNumberFormat="1" applyFont="1" applyFill="1" applyBorder="1" applyAlignment="1">
      <alignment horizontal="center"/>
    </xf>
    <xf numFmtId="0" fontId="18" fillId="0" borderId="3" xfId="0" applyFont="1" applyFill="1" applyBorder="1" applyAlignment="1">
      <alignment horizontal="center" vertical="center"/>
    </xf>
    <xf numFmtId="9" fontId="18" fillId="0" borderId="3" xfId="28" applyFont="1" applyFill="1" applyBorder="1" applyAlignment="1">
      <alignment horizontal="center"/>
    </xf>
    <xf numFmtId="9" fontId="18" fillId="2" borderId="3" xfId="28" applyFont="1" applyFill="1" applyBorder="1" applyAlignment="1">
      <alignment horizontal="center"/>
    </xf>
    <xf numFmtId="0" fontId="47" fillId="0" borderId="3" xfId="0" applyFont="1" applyFill="1" applyBorder="1"/>
    <xf numFmtId="2" fontId="18" fillId="0" borderId="3" xfId="0" applyNumberFormat="1" applyFont="1" applyBorder="1" applyAlignment="1">
      <alignment horizontal="center" vertical="center"/>
    </xf>
    <xf numFmtId="2" fontId="18" fillId="2" borderId="3" xfId="0" applyNumberFormat="1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/>
    </xf>
    <xf numFmtId="4" fontId="3" fillId="0" borderId="3" xfId="32" applyNumberFormat="1" applyFont="1" applyBorder="1" applyAlignment="1">
      <alignment horizontal="right"/>
    </xf>
    <xf numFmtId="0" fontId="7" fillId="13" borderId="23" xfId="32" applyFont="1" applyFill="1" applyBorder="1" applyAlignment="1">
      <alignment horizontal="center" vertical="center"/>
    </xf>
    <xf numFmtId="0" fontId="7" fillId="13" borderId="23" xfId="32" applyFont="1" applyFill="1" applyBorder="1" applyAlignment="1">
      <alignment horizontal="left" vertical="justify"/>
    </xf>
    <xf numFmtId="4" fontId="7" fillId="13" borderId="44" xfId="32" applyNumberFormat="1" applyFont="1" applyFill="1" applyBorder="1" applyAlignment="1">
      <alignment horizontal="center" vertical="center"/>
    </xf>
    <xf numFmtId="174" fontId="7" fillId="13" borderId="44" xfId="28" applyNumberFormat="1" applyFont="1" applyFill="1" applyBorder="1" applyAlignment="1">
      <alignment horizontal="center" vertical="center"/>
    </xf>
    <xf numFmtId="4" fontId="9" fillId="0" borderId="3" xfId="32" applyNumberFormat="1" applyFont="1" applyBorder="1" applyAlignment="1">
      <alignment horizontal="center" vertical="center"/>
    </xf>
    <xf numFmtId="0" fontId="3" fillId="2" borderId="3" xfId="32" applyFont="1" applyFill="1" applyBorder="1" applyAlignment="1">
      <alignment horizontal="right" vertical="center" wrapText="1"/>
    </xf>
    <xf numFmtId="0" fontId="8" fillId="5" borderId="23" xfId="32" applyFont="1" applyFill="1" applyBorder="1" applyAlignment="1">
      <alignment horizontal="center" vertical="top"/>
    </xf>
    <xf numFmtId="0" fontId="47" fillId="5" borderId="3" xfId="0" applyFont="1" applyFill="1" applyBorder="1" applyAlignment="1">
      <alignment horizontal="center" vertical="center"/>
    </xf>
    <xf numFmtId="0" fontId="47" fillId="2" borderId="0" xfId="0" applyFont="1" applyFill="1" applyBorder="1" applyAlignment="1">
      <alignment horizontal="center"/>
    </xf>
    <xf numFmtId="0" fontId="9" fillId="0" borderId="0" xfId="8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/>
    </xf>
    <xf numFmtId="9" fontId="18" fillId="0" borderId="0" xfId="28" applyFont="1" applyFill="1" applyBorder="1" applyAlignment="1">
      <alignment horizontal="center"/>
    </xf>
    <xf numFmtId="2" fontId="1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2" fontId="9" fillId="0" borderId="0" xfId="32" applyNumberFormat="1" applyFont="1" applyFill="1" applyBorder="1" applyAlignment="1">
      <alignment horizontal="right" vertical="center"/>
    </xf>
    <xf numFmtId="4" fontId="9" fillId="5" borderId="0" xfId="32" applyNumberFormat="1" applyFont="1" applyFill="1" applyBorder="1" applyAlignment="1">
      <alignment horizontal="right" vertical="center"/>
    </xf>
    <xf numFmtId="4" fontId="0" fillId="3" borderId="0" xfId="0" applyNumberFormat="1" applyFill="1"/>
    <xf numFmtId="0" fontId="7" fillId="0" borderId="3" xfId="8" applyFont="1" applyFill="1" applyBorder="1" applyAlignment="1">
      <alignment vertical="center" wrapText="1"/>
    </xf>
    <xf numFmtId="2" fontId="18" fillId="5" borderId="3" xfId="28" applyNumberFormat="1" applyFont="1" applyFill="1" applyBorder="1" applyAlignment="1">
      <alignment horizontal="center"/>
    </xf>
    <xf numFmtId="2" fontId="18" fillId="2" borderId="3" xfId="28" applyNumberFormat="1" applyFont="1" applyFill="1" applyBorder="1" applyAlignment="1">
      <alignment horizontal="center"/>
    </xf>
    <xf numFmtId="0" fontId="8" fillId="5" borderId="23" xfId="32" applyFont="1" applyFill="1" applyBorder="1" applyAlignment="1">
      <alignment horizontal="center" vertical="top"/>
    </xf>
    <xf numFmtId="0" fontId="11" fillId="0" borderId="0" xfId="0" applyFont="1"/>
    <xf numFmtId="44" fontId="0" fillId="0" borderId="0" xfId="27" applyFont="1"/>
    <xf numFmtId="0" fontId="9" fillId="14" borderId="3" xfId="40" applyFont="1" applyFill="1" applyBorder="1" applyAlignment="1">
      <alignment horizontal="center" vertical="center" wrapText="1"/>
    </xf>
    <xf numFmtId="0" fontId="11" fillId="14" borderId="0" xfId="0" applyFont="1" applyFill="1"/>
    <xf numFmtId="44" fontId="0" fillId="14" borderId="0" xfId="27" applyFont="1" applyFill="1"/>
    <xf numFmtId="0" fontId="0" fillId="14" borderId="0" xfId="0" applyFill="1"/>
    <xf numFmtId="0" fontId="8" fillId="2" borderId="3" xfId="40" applyFont="1" applyFill="1" applyBorder="1" applyAlignment="1">
      <alignment horizontal="center" vertical="center" wrapText="1"/>
    </xf>
    <xf numFmtId="0" fontId="49" fillId="0" borderId="3" xfId="40" applyFont="1" applyFill="1" applyBorder="1" applyAlignment="1">
      <alignment horizontal="center" vertical="center" wrapText="1"/>
    </xf>
    <xf numFmtId="0" fontId="49" fillId="0" borderId="3" xfId="40" applyFont="1" applyFill="1" applyBorder="1" applyAlignment="1">
      <alignment vertical="center" wrapText="1"/>
    </xf>
    <xf numFmtId="4" fontId="50" fillId="0" borderId="3" xfId="40" applyNumberFormat="1" applyFont="1" applyFill="1" applyBorder="1" applyAlignment="1">
      <alignment horizontal="center" vertical="center"/>
    </xf>
    <xf numFmtId="4" fontId="49" fillId="0" borderId="3" xfId="40" applyNumberFormat="1" applyFont="1" applyFill="1" applyBorder="1" applyAlignment="1">
      <alignment horizontal="center" vertical="center"/>
    </xf>
    <xf numFmtId="4" fontId="11" fillId="0" borderId="0" xfId="0" applyNumberFormat="1" applyFont="1"/>
    <xf numFmtId="0" fontId="50" fillId="0" borderId="3" xfId="0" applyFont="1" applyBorder="1" applyAlignment="1">
      <alignment horizontal="left" vertical="center"/>
    </xf>
    <xf numFmtId="0" fontId="50" fillId="0" borderId="3" xfId="0" applyFont="1" applyBorder="1" applyAlignment="1">
      <alignment horizontal="center" vertical="center"/>
    </xf>
    <xf numFmtId="0" fontId="50" fillId="0" borderId="3" xfId="0" applyFont="1" applyBorder="1" applyAlignment="1">
      <alignment horizontal="left" vertical="center" wrapText="1"/>
    </xf>
    <xf numFmtId="0" fontId="50" fillId="0" borderId="3" xfId="40" applyFont="1" applyFill="1" applyBorder="1" applyAlignment="1">
      <alignment horizontal="center" vertical="center" wrapText="1"/>
    </xf>
    <xf numFmtId="49" fontId="0" fillId="0" borderId="0" xfId="27" applyNumberFormat="1" applyFont="1"/>
    <xf numFmtId="0" fontId="7" fillId="0" borderId="1" xfId="32" applyFont="1" applyFill="1" applyBorder="1" applyAlignment="1"/>
    <xf numFmtId="0" fontId="7" fillId="0" borderId="0" xfId="32" applyFont="1" applyFill="1" applyBorder="1" applyAlignment="1"/>
    <xf numFmtId="175" fontId="7" fillId="0" borderId="0" xfId="32" applyNumberFormat="1" applyFont="1" applyFill="1" applyBorder="1" applyAlignment="1"/>
    <xf numFmtId="4" fontId="50" fillId="0" borderId="3" xfId="0" applyNumberFormat="1" applyFont="1" applyBorder="1" applyAlignment="1">
      <alignment horizontal="center" vertical="center"/>
    </xf>
    <xf numFmtId="4" fontId="50" fillId="0" borderId="3" xfId="0" applyNumberFormat="1" applyFont="1" applyBorder="1" applyAlignment="1">
      <alignment horizontal="right" vertical="center"/>
    </xf>
    <xf numFmtId="176" fontId="50" fillId="0" borderId="3" xfId="0" applyNumberFormat="1" applyFont="1" applyBorder="1" applyAlignment="1">
      <alignment horizontal="center" vertical="center"/>
    </xf>
    <xf numFmtId="0" fontId="16" fillId="0" borderId="0" xfId="0" applyFont="1" applyBorder="1"/>
    <xf numFmtId="0" fontId="14" fillId="0" borderId="0" xfId="0" applyFont="1" applyBorder="1"/>
    <xf numFmtId="43" fontId="14" fillId="0" borderId="0" xfId="105" applyFont="1" applyFill="1" applyBorder="1" applyAlignment="1">
      <alignment horizontal="right"/>
    </xf>
    <xf numFmtId="43" fontId="14" fillId="0" borderId="0" xfId="105" applyFont="1" applyFill="1" applyBorder="1" applyAlignment="1">
      <alignment horizontal="center"/>
    </xf>
    <xf numFmtId="174" fontId="14" fillId="0" borderId="0" xfId="28" applyNumberFormat="1" applyFont="1" applyFill="1" applyBorder="1"/>
    <xf numFmtId="10" fontId="0" fillId="3" borderId="0" xfId="0" applyNumberFormat="1" applyFill="1"/>
    <xf numFmtId="0" fontId="7" fillId="0" borderId="4" xfId="8" applyFont="1" applyFill="1" applyBorder="1" applyAlignment="1">
      <alignment horizontal="left" vertical="center" wrapText="1"/>
    </xf>
    <xf numFmtId="0" fontId="7" fillId="0" borderId="6" xfId="8" applyFont="1" applyFill="1" applyBorder="1" applyAlignment="1">
      <alignment horizontal="left" vertical="center" wrapText="1"/>
    </xf>
    <xf numFmtId="0" fontId="7" fillId="0" borderId="7" xfId="8" applyFont="1" applyFill="1" applyBorder="1" applyAlignment="1">
      <alignment horizontal="left" vertical="center" wrapText="1"/>
    </xf>
    <xf numFmtId="17" fontId="7" fillId="0" borderId="4" xfId="8" applyNumberFormat="1" applyFont="1" applyFill="1" applyBorder="1" applyAlignment="1">
      <alignment horizontal="center" vertical="center" wrapText="1"/>
    </xf>
    <xf numFmtId="0" fontId="7" fillId="0" borderId="6" xfId="8" applyFont="1" applyFill="1" applyBorder="1" applyAlignment="1">
      <alignment horizontal="center" vertical="center" wrapText="1"/>
    </xf>
    <xf numFmtId="0" fontId="7" fillId="0" borderId="7" xfId="8" applyFont="1" applyFill="1" applyBorder="1" applyAlignment="1">
      <alignment horizontal="center" vertical="center" wrapText="1"/>
    </xf>
    <xf numFmtId="0" fontId="7" fillId="0" borderId="3" xfId="8" applyFont="1" applyFill="1" applyBorder="1" applyAlignment="1">
      <alignment horizontal="left" vertical="center" wrapText="1"/>
    </xf>
    <xf numFmtId="166" fontId="30" fillId="3" borderId="3" xfId="6" applyNumberFormat="1" applyFont="1" applyFill="1" applyBorder="1" applyAlignment="1" applyProtection="1">
      <alignment horizontal="center" vertical="center"/>
      <protection locked="0"/>
    </xf>
    <xf numFmtId="10" fontId="7" fillId="0" borderId="3" xfId="8" applyNumberFormat="1" applyFont="1" applyFill="1" applyBorder="1" applyAlignment="1">
      <alignment horizontal="center" vertical="center"/>
    </xf>
    <xf numFmtId="0" fontId="10" fillId="3" borderId="3" xfId="6" applyFont="1" applyFill="1" applyBorder="1" applyAlignment="1" applyProtection="1">
      <alignment horizontal="center" vertical="center"/>
      <protection locked="0"/>
    </xf>
    <xf numFmtId="0" fontId="7" fillId="0" borderId="4" xfId="8" applyFont="1" applyFill="1" applyBorder="1" applyAlignment="1">
      <alignment horizontal="left" vertical="center"/>
    </xf>
    <xf numFmtId="0" fontId="7" fillId="0" borderId="6" xfId="8" applyFont="1" applyFill="1" applyBorder="1" applyAlignment="1">
      <alignment horizontal="left" vertical="center"/>
    </xf>
    <xf numFmtId="0" fontId="7" fillId="0" borderId="7" xfId="8" applyFont="1" applyFill="1" applyBorder="1" applyAlignment="1">
      <alignment horizontal="left" vertical="center"/>
    </xf>
    <xf numFmtId="0" fontId="9" fillId="0" borderId="4" xfId="8" applyFont="1" applyFill="1" applyBorder="1" applyAlignment="1">
      <alignment horizontal="center" vertical="center"/>
    </xf>
    <xf numFmtId="0" fontId="9" fillId="0" borderId="6" xfId="8" applyFont="1" applyFill="1" applyBorder="1" applyAlignment="1">
      <alignment horizontal="center" vertical="center"/>
    </xf>
    <xf numFmtId="0" fontId="9" fillId="0" borderId="7" xfId="8" applyFont="1" applyFill="1" applyBorder="1" applyAlignment="1">
      <alignment horizontal="center" vertical="center"/>
    </xf>
    <xf numFmtId="0" fontId="7" fillId="0" borderId="3" xfId="8" applyFont="1" applyFill="1" applyBorder="1" applyAlignment="1">
      <alignment horizontal="center" vertical="center"/>
    </xf>
    <xf numFmtId="0" fontId="12" fillId="0" borderId="3" xfId="8" applyFont="1" applyFill="1" applyBorder="1" applyAlignment="1">
      <alignment horizontal="center"/>
    </xf>
    <xf numFmtId="0" fontId="12" fillId="0" borderId="3" xfId="8" applyFont="1" applyFill="1" applyBorder="1" applyAlignment="1">
      <alignment horizontal="left"/>
    </xf>
    <xf numFmtId="0" fontId="12" fillId="0" borderId="3" xfId="8" applyFont="1" applyFill="1" applyBorder="1" applyAlignment="1">
      <alignment horizontal="left" wrapText="1"/>
    </xf>
    <xf numFmtId="165" fontId="9" fillId="2" borderId="30" xfId="104" applyFont="1" applyFill="1" applyBorder="1" applyAlignment="1">
      <alignment horizontal="justify" vertical="distributed" wrapText="1"/>
    </xf>
    <xf numFmtId="0" fontId="42" fillId="6" borderId="30" xfId="0" applyFont="1" applyFill="1" applyBorder="1" applyAlignment="1">
      <alignment horizontal="center" wrapText="1"/>
    </xf>
    <xf numFmtId="168" fontId="9" fillId="2" borderId="31" xfId="104" applyNumberFormat="1" applyFont="1" applyFill="1" applyBorder="1" applyAlignment="1">
      <alignment horizontal="center" vertical="distributed" wrapText="1"/>
    </xf>
    <xf numFmtId="168" fontId="9" fillId="2" borderId="32" xfId="104" applyNumberFormat="1" applyFont="1" applyFill="1" applyBorder="1" applyAlignment="1">
      <alignment horizontal="center" vertical="distributed" wrapText="1"/>
    </xf>
    <xf numFmtId="168" fontId="9" fillId="2" borderId="1" xfId="104" applyNumberFormat="1" applyFont="1" applyFill="1" applyBorder="1" applyAlignment="1">
      <alignment horizontal="center" vertical="distributed" wrapText="1"/>
    </xf>
    <xf numFmtId="168" fontId="9" fillId="2" borderId="2" xfId="104" applyNumberFormat="1" applyFont="1" applyFill="1" applyBorder="1" applyAlignment="1">
      <alignment horizontal="center" vertical="distributed" wrapText="1"/>
    </xf>
    <xf numFmtId="168" fontId="9" fillId="2" borderId="37" xfId="104" applyNumberFormat="1" applyFont="1" applyFill="1" applyBorder="1" applyAlignment="1">
      <alignment horizontal="center" vertical="distributed" wrapText="1"/>
    </xf>
    <xf numFmtId="168" fontId="9" fillId="2" borderId="38" xfId="104" applyNumberFormat="1" applyFont="1" applyFill="1" applyBorder="1" applyAlignment="1">
      <alignment horizontal="center" vertical="distributed" wrapText="1"/>
    </xf>
    <xf numFmtId="165" fontId="9" fillId="2" borderId="33" xfId="104" applyFont="1" applyFill="1" applyBorder="1" applyAlignment="1">
      <alignment horizontal="left" vertical="distributed" wrapText="1"/>
    </xf>
    <xf numFmtId="165" fontId="9" fillId="2" borderId="34" xfId="104" applyFont="1" applyFill="1" applyBorder="1" applyAlignment="1">
      <alignment horizontal="left" vertical="distributed" wrapText="1"/>
    </xf>
    <xf numFmtId="165" fontId="9" fillId="2" borderId="35" xfId="104" applyFont="1" applyFill="1" applyBorder="1" applyAlignment="1">
      <alignment horizontal="left" vertical="distributed" wrapText="1"/>
    </xf>
    <xf numFmtId="0" fontId="9" fillId="7" borderId="30" xfId="104" applyNumberFormat="1" applyFont="1" applyFill="1" applyBorder="1" applyAlignment="1">
      <alignment horizontal="justify" vertical="distributed" wrapText="1"/>
    </xf>
    <xf numFmtId="165" fontId="9" fillId="2" borderId="31" xfId="104" applyFont="1" applyFill="1" applyBorder="1" applyAlignment="1">
      <alignment horizontal="center" vertical="distributed" wrapText="1"/>
    </xf>
    <xf numFmtId="165" fontId="9" fillId="2" borderId="32" xfId="104" applyFont="1" applyFill="1" applyBorder="1" applyAlignment="1">
      <alignment horizontal="center" vertical="distributed" wrapText="1"/>
    </xf>
    <xf numFmtId="165" fontId="9" fillId="2" borderId="37" xfId="104" applyFont="1" applyFill="1" applyBorder="1" applyAlignment="1">
      <alignment horizontal="center" vertical="distributed" wrapText="1"/>
    </xf>
    <xf numFmtId="165" fontId="9" fillId="2" borderId="38" xfId="104" applyFont="1" applyFill="1" applyBorder="1" applyAlignment="1">
      <alignment horizontal="center" vertical="distributed" wrapText="1"/>
    </xf>
    <xf numFmtId="166" fontId="9" fillId="8" borderId="36" xfId="104" applyNumberFormat="1" applyFont="1" applyFill="1" applyBorder="1" applyAlignment="1">
      <alignment horizontal="center" vertical="distributed" wrapText="1"/>
    </xf>
    <xf numFmtId="166" fontId="9" fillId="8" borderId="39" xfId="104" applyNumberFormat="1" applyFont="1" applyFill="1" applyBorder="1" applyAlignment="1">
      <alignment horizontal="center" vertical="distributed" wrapText="1"/>
    </xf>
    <xf numFmtId="0" fontId="39" fillId="5" borderId="11" xfId="0" applyFont="1" applyFill="1" applyBorder="1" applyAlignment="1">
      <alignment horizontal="center"/>
    </xf>
    <xf numFmtId="0" fontId="39" fillId="5" borderId="12" xfId="0" applyFont="1" applyFill="1" applyBorder="1" applyAlignment="1">
      <alignment horizontal="center"/>
    </xf>
    <xf numFmtId="0" fontId="39" fillId="5" borderId="24" xfId="0" applyFont="1" applyFill="1" applyBorder="1" applyAlignment="1">
      <alignment horizontal="center"/>
    </xf>
    <xf numFmtId="4" fontId="41" fillId="0" borderId="25" xfId="0" applyNumberFormat="1" applyFont="1" applyBorder="1" applyAlignment="1">
      <alignment horizontal="left" vertical="top" wrapText="1"/>
    </xf>
    <xf numFmtId="4" fontId="41" fillId="0" borderId="10" xfId="0" applyNumberFormat="1" applyFont="1" applyBorder="1" applyAlignment="1">
      <alignment horizontal="left" vertical="top" wrapText="1"/>
    </xf>
    <xf numFmtId="0" fontId="41" fillId="0" borderId="10" xfId="0" applyFont="1" applyBorder="1" applyAlignment="1">
      <alignment horizontal="left" vertical="top" wrapText="1"/>
    </xf>
    <xf numFmtId="0" fontId="41" fillId="0" borderId="26" xfId="0" applyFont="1" applyBorder="1" applyAlignment="1">
      <alignment horizontal="left" vertical="top" wrapText="1"/>
    </xf>
    <xf numFmtId="4" fontId="41" fillId="0" borderId="27" xfId="0" applyNumberFormat="1" applyFont="1" applyBorder="1" applyAlignment="1">
      <alignment horizontal="left" vertical="top" wrapText="1"/>
    </xf>
    <xf numFmtId="4" fontId="41" fillId="0" borderId="0" xfId="0" applyNumberFormat="1" applyFont="1" applyAlignment="1">
      <alignment horizontal="left" vertical="top" wrapText="1"/>
    </xf>
    <xf numFmtId="4" fontId="41" fillId="0" borderId="28" xfId="0" applyNumberFormat="1" applyFont="1" applyBorder="1" applyAlignment="1">
      <alignment horizontal="left" vertical="top" wrapText="1"/>
    </xf>
    <xf numFmtId="0" fontId="11" fillId="2" borderId="8" xfId="0" applyFont="1" applyFill="1" applyBorder="1" applyAlignment="1">
      <alignment horizontal="left" vertical="top" wrapText="1"/>
    </xf>
    <xf numFmtId="0" fontId="11" fillId="2" borderId="29" xfId="0" applyFont="1" applyFill="1" applyBorder="1" applyAlignment="1">
      <alignment horizontal="left" vertical="top" wrapText="1"/>
    </xf>
    <xf numFmtId="0" fontId="11" fillId="2" borderId="9" xfId="0" applyFont="1" applyFill="1" applyBorder="1" applyAlignment="1">
      <alignment horizontal="left" vertical="top" wrapText="1"/>
    </xf>
    <xf numFmtId="0" fontId="12" fillId="0" borderId="53" xfId="40" applyFont="1" applyBorder="1" applyAlignment="1">
      <alignment horizontal="center" wrapText="1"/>
    </xf>
    <xf numFmtId="17" fontId="7" fillId="0" borderId="1" xfId="32" applyNumberFormat="1" applyFont="1" applyFill="1" applyBorder="1" applyAlignment="1">
      <alignment horizontal="left"/>
    </xf>
    <xf numFmtId="17" fontId="7" fillId="0" borderId="0" xfId="32" applyNumberFormat="1" applyFont="1" applyFill="1" applyBorder="1" applyAlignment="1">
      <alignment horizontal="left"/>
    </xf>
    <xf numFmtId="0" fontId="8" fillId="2" borderId="5" xfId="40" applyFont="1" applyFill="1" applyBorder="1" applyAlignment="1">
      <alignment horizontal="center" vertical="center" wrapText="1"/>
    </xf>
    <xf numFmtId="0" fontId="8" fillId="2" borderId="13" xfId="40" applyFont="1" applyFill="1" applyBorder="1" applyAlignment="1">
      <alignment horizontal="center" vertical="center" wrapText="1"/>
    </xf>
    <xf numFmtId="0" fontId="8" fillId="2" borderId="22" xfId="4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8" fillId="0" borderId="0" xfId="0" applyFont="1" applyAlignment="1">
      <alignment horizontal="center"/>
    </xf>
    <xf numFmtId="0" fontId="0" fillId="0" borderId="53" xfId="0" applyBorder="1" applyAlignment="1">
      <alignment horizontal="center"/>
    </xf>
    <xf numFmtId="0" fontId="6" fillId="0" borderId="54" xfId="32" applyFont="1" applyFill="1" applyBorder="1" applyAlignment="1">
      <alignment horizontal="center" wrapText="1"/>
    </xf>
    <xf numFmtId="0" fontId="6" fillId="0" borderId="55" xfId="32" applyFont="1" applyFill="1" applyBorder="1" applyAlignment="1">
      <alignment horizontal="center" wrapText="1"/>
    </xf>
    <xf numFmtId="0" fontId="30" fillId="0" borderId="40" xfId="32" applyFont="1" applyBorder="1" applyAlignment="1">
      <alignment horizontal="center"/>
    </xf>
    <xf numFmtId="0" fontId="30" fillId="0" borderId="41" xfId="32" applyFont="1" applyBorder="1" applyAlignment="1">
      <alignment horizontal="center"/>
    </xf>
    <xf numFmtId="0" fontId="30" fillId="0" borderId="42" xfId="32" applyFont="1" applyBorder="1" applyAlignment="1">
      <alignment horizontal="center"/>
    </xf>
    <xf numFmtId="0" fontId="30" fillId="0" borderId="0" xfId="32" applyFont="1" applyAlignment="1">
      <alignment horizontal="center"/>
    </xf>
    <xf numFmtId="0" fontId="7" fillId="0" borderId="0" xfId="32" applyFont="1" applyAlignment="1">
      <alignment horizontal="left" vertical="center" wrapText="1"/>
    </xf>
    <xf numFmtId="0" fontId="12" fillId="5" borderId="3" xfId="0" applyFont="1" applyFill="1" applyBorder="1" applyAlignment="1">
      <alignment horizontal="center" vertical="center"/>
    </xf>
    <xf numFmtId="0" fontId="6" fillId="5" borderId="47" xfId="32" applyFont="1" applyFill="1" applyBorder="1" applyAlignment="1">
      <alignment horizontal="center"/>
    </xf>
    <xf numFmtId="0" fontId="6" fillId="5" borderId="48" xfId="32" applyFont="1" applyFill="1" applyBorder="1" applyAlignment="1">
      <alignment horizontal="center"/>
    </xf>
    <xf numFmtId="0" fontId="8" fillId="5" borderId="23" xfId="32" applyFont="1" applyFill="1" applyBorder="1" applyAlignment="1">
      <alignment horizontal="center" vertical="top"/>
    </xf>
    <xf numFmtId="0" fontId="12" fillId="12" borderId="49" xfId="32" applyFont="1" applyFill="1" applyBorder="1" applyAlignment="1">
      <alignment horizontal="center" vertical="center"/>
    </xf>
    <xf numFmtId="166" fontId="12" fillId="12" borderId="50" xfId="27" applyNumberFormat="1" applyFont="1" applyFill="1" applyBorder="1" applyAlignment="1">
      <alignment horizontal="center" vertical="center"/>
    </xf>
    <xf numFmtId="166" fontId="12" fillId="12" borderId="51" xfId="27" applyNumberFormat="1" applyFont="1" applyFill="1" applyBorder="1" applyAlignment="1">
      <alignment horizontal="center" vertical="center"/>
    </xf>
    <xf numFmtId="0" fontId="8" fillId="0" borderId="0" xfId="32" applyFont="1" applyAlignment="1">
      <alignment horizontal="left" wrapText="1"/>
    </xf>
    <xf numFmtId="0" fontId="9" fillId="12" borderId="45" xfId="32" applyFont="1" applyFill="1" applyBorder="1" applyAlignment="1">
      <alignment horizontal="center" vertical="center"/>
    </xf>
    <xf numFmtId="0" fontId="9" fillId="12" borderId="46" xfId="32" applyFont="1" applyFill="1" applyBorder="1" applyAlignment="1">
      <alignment horizontal="center" vertical="center"/>
    </xf>
    <xf numFmtId="0" fontId="9" fillId="12" borderId="52" xfId="32" applyFont="1" applyFill="1" applyBorder="1" applyAlignment="1">
      <alignment horizontal="center" vertical="center"/>
    </xf>
    <xf numFmtId="0" fontId="9" fillId="12" borderId="46" xfId="32" applyFont="1" applyFill="1" applyBorder="1" applyAlignment="1">
      <alignment horizontal="center" vertical="center" wrapText="1"/>
    </xf>
    <xf numFmtId="0" fontId="9" fillId="12" borderId="52" xfId="32" applyFont="1" applyFill="1" applyBorder="1" applyAlignment="1">
      <alignment horizontal="center" vertical="center" wrapText="1"/>
    </xf>
    <xf numFmtId="0" fontId="9" fillId="12" borderId="50" xfId="32" applyFont="1" applyFill="1" applyBorder="1" applyAlignment="1">
      <alignment horizontal="center" vertical="center"/>
    </xf>
    <xf numFmtId="0" fontId="9" fillId="12" borderId="51" xfId="32" applyFont="1" applyFill="1" applyBorder="1" applyAlignment="1">
      <alignment horizontal="center" vertical="center"/>
    </xf>
    <xf numFmtId="0" fontId="9" fillId="12" borderId="56" xfId="32" applyFont="1" applyFill="1" applyBorder="1" applyAlignment="1">
      <alignment horizontal="center" vertical="center"/>
    </xf>
    <xf numFmtId="0" fontId="19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25" fillId="0" borderId="0" xfId="31" applyFont="1" applyAlignment="1">
      <alignment horizontal="justify" wrapText="1"/>
    </xf>
    <xf numFmtId="0" fontId="27" fillId="0" borderId="0" xfId="31" applyFont="1" applyAlignment="1">
      <alignment horizontal="justify" wrapText="1"/>
    </xf>
    <xf numFmtId="0" fontId="28" fillId="0" borderId="4" xfId="0" applyFont="1" applyBorder="1" applyAlignment="1">
      <alignment horizontal="left" vertical="justify" wrapText="1"/>
    </xf>
    <xf numFmtId="0" fontId="28" fillId="0" borderId="6" xfId="0" applyFont="1" applyBorder="1" applyAlignment="1">
      <alignment horizontal="left" vertical="justify" wrapText="1"/>
    </xf>
    <xf numFmtId="0" fontId="28" fillId="0" borderId="7" xfId="0" applyFont="1" applyBorder="1" applyAlignment="1">
      <alignment horizontal="left" vertical="justify" wrapText="1"/>
    </xf>
    <xf numFmtId="0" fontId="29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17" fontId="12" fillId="0" borderId="0" xfId="0" applyNumberFormat="1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6" fillId="0" borderId="5" xfId="0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13" fillId="0" borderId="1" xfId="0" applyFont="1" applyBorder="1" applyAlignment="1">
      <alignment horizontal="center"/>
    </xf>
    <xf numFmtId="0" fontId="13" fillId="0" borderId="0" xfId="0" applyFont="1" applyAlignment="1">
      <alignment horizontal="center"/>
    </xf>
    <xf numFmtId="166" fontId="30" fillId="3" borderId="3" xfId="6" applyNumberFormat="1" applyFont="1" applyFill="1" applyBorder="1" applyAlignment="1" applyProtection="1">
      <alignment horizontal="center" vertical="center" wrapText="1"/>
      <protection locked="0"/>
    </xf>
    <xf numFmtId="0" fontId="30" fillId="3" borderId="3" xfId="6" applyNumberFormat="1" applyFont="1" applyFill="1" applyBorder="1" applyAlignment="1" applyProtection="1">
      <alignment horizontal="center" vertical="center" wrapText="1"/>
      <protection locked="0"/>
    </xf>
    <xf numFmtId="0" fontId="51" fillId="0" borderId="3" xfId="0" applyFont="1" applyBorder="1" applyAlignment="1">
      <alignment horizontal="left" vertical="center" wrapText="1"/>
    </xf>
    <xf numFmtId="4" fontId="52" fillId="0" borderId="3" xfId="32" applyNumberFormat="1" applyFont="1" applyBorder="1" applyAlignment="1">
      <alignment horizontal="center" vertical="center"/>
    </xf>
    <xf numFmtId="4" fontId="8" fillId="0" borderId="3" xfId="32" applyNumberFormat="1" applyFont="1" applyBorder="1" applyAlignment="1">
      <alignment horizontal="center" vertical="center"/>
    </xf>
    <xf numFmtId="4" fontId="52" fillId="3" borderId="3" xfId="8" applyNumberFormat="1" applyFont="1" applyFill="1" applyBorder="1" applyAlignment="1">
      <alignment horizontal="center"/>
    </xf>
    <xf numFmtId="4" fontId="8" fillId="3" borderId="3" xfId="8" applyNumberFormat="1" applyFont="1" applyFill="1" applyBorder="1" applyAlignment="1">
      <alignment horizontal="center"/>
    </xf>
    <xf numFmtId="0" fontId="52" fillId="0" borderId="3" xfId="32" applyFont="1" applyBorder="1" applyAlignment="1">
      <alignment horizontal="center" vertical="center"/>
    </xf>
    <xf numFmtId="168" fontId="52" fillId="0" borderId="3" xfId="0" applyNumberFormat="1" applyFont="1" applyBorder="1" applyAlignment="1">
      <alignment horizontal="center" vertical="center" shrinkToFit="1"/>
    </xf>
    <xf numFmtId="0" fontId="8" fillId="3" borderId="3" xfId="8" applyFont="1" applyFill="1" applyBorder="1" applyAlignment="1">
      <alignment horizontal="center" vertical="center"/>
    </xf>
    <xf numFmtId="0" fontId="8" fillId="2" borderId="3" xfId="8" applyFont="1" applyFill="1" applyBorder="1" applyAlignment="1">
      <alignment horizontal="center" vertical="center"/>
    </xf>
    <xf numFmtId="0" fontId="52" fillId="0" borderId="3" xfId="32" applyFont="1" applyBorder="1" applyAlignment="1">
      <alignment horizontal="center" vertical="center" wrapText="1"/>
    </xf>
    <xf numFmtId="0" fontId="8" fillId="0" borderId="3" xfId="8" applyFont="1" applyFill="1" applyBorder="1" applyAlignment="1">
      <alignment horizontal="center" vertical="center"/>
    </xf>
    <xf numFmtId="4" fontId="8" fillId="0" borderId="3" xfId="8" applyNumberFormat="1" applyFont="1" applyFill="1" applyBorder="1" applyAlignment="1">
      <alignment horizontal="center" vertical="center"/>
    </xf>
    <xf numFmtId="4" fontId="8" fillId="0" borderId="3" xfId="8" applyNumberFormat="1" applyFont="1" applyFill="1" applyBorder="1" applyAlignment="1">
      <alignment horizontal="center" wrapText="1"/>
    </xf>
    <xf numFmtId="4" fontId="8" fillId="0" borderId="3" xfId="8" applyNumberFormat="1" applyFont="1" applyFill="1" applyBorder="1" applyAlignment="1">
      <alignment horizontal="center" wrapText="1"/>
    </xf>
    <xf numFmtId="0" fontId="8" fillId="0" borderId="3" xfId="8" applyNumberFormat="1" applyFont="1" applyFill="1" applyBorder="1" applyAlignment="1">
      <alignment horizontal="center" vertical="center"/>
    </xf>
  </cellXfs>
  <cellStyles count="106">
    <cellStyle name="0,0_x000d__x000a_NA_x000d__x000a_" xfId="2"/>
    <cellStyle name="0,0_x000d__x000a_NA_x000d__x000a_ 2" xfId="15"/>
    <cellStyle name="0,0_x000d__x000a_NA_x000d__x000a__QUADRA 3 ALTA" xfId="14"/>
    <cellStyle name="Moeda" xfId="27" builtinId="4"/>
    <cellStyle name="Moeda 2" xfId="3"/>
    <cellStyle name="Moeda 2 2" xfId="16"/>
    <cellStyle name="Moeda 2 3" xfId="37"/>
    <cellStyle name="Moeda 3" xfId="41"/>
    <cellStyle name="Moeda 3 2" xfId="81"/>
    <cellStyle name="Moeda 3 3" xfId="92"/>
    <cellStyle name="Moeda 4" xfId="42"/>
    <cellStyle name="Moeda 5" xfId="43"/>
    <cellStyle name="Moeda 6" xfId="90"/>
    <cellStyle name="Moeda 7" xfId="101"/>
    <cellStyle name="Moeda 8" xfId="72"/>
    <cellStyle name="Normal" xfId="0" builtinId="0"/>
    <cellStyle name="Normal 19" xfId="75"/>
    <cellStyle name="Normal 2" xfId="4"/>
    <cellStyle name="Normal 2 2" xfId="5"/>
    <cellStyle name="Normal 2 3" xfId="17"/>
    <cellStyle name="Normal 2 3 2" xfId="40"/>
    <cellStyle name="Normal 2 3 3" xfId="44"/>
    <cellStyle name="Normal 2 4" xfId="45"/>
    <cellStyle name="Normal 2 5" xfId="74"/>
    <cellStyle name="Normal 3" xfId="6"/>
    <cellStyle name="Normal 3 2" xfId="29"/>
    <cellStyle name="Normal 3 2 2" xfId="46"/>
    <cellStyle name="Normal 3 2 3" xfId="47"/>
    <cellStyle name="Normal 3 3" xfId="31"/>
    <cellStyle name="Normal 4" xfId="7"/>
    <cellStyle name="Normal 4 2" xfId="18"/>
    <cellStyle name="Normal 4 2 2" xfId="49"/>
    <cellStyle name="Normal 4 2 3" xfId="48"/>
    <cellStyle name="Normal 4 3" xfId="50"/>
    <cellStyle name="Normal 4 4" xfId="38"/>
    <cellStyle name="Normal 5" xfId="1"/>
    <cellStyle name="Normal 5 2" xfId="19"/>
    <cellStyle name="Normal 5 2 2" xfId="52"/>
    <cellStyle name="Normal 5 3" xfId="53"/>
    <cellStyle name="Normal 5 4" xfId="51"/>
    <cellStyle name="Normal 6" xfId="26"/>
    <cellStyle name="Normal 6 2" xfId="54"/>
    <cellStyle name="Normal 7" xfId="55"/>
    <cellStyle name="Normal 7 2" xfId="56"/>
    <cellStyle name="Normal 7 3" xfId="79"/>
    <cellStyle name="Normal 7 4" xfId="103"/>
    <cellStyle name="Normal 8" xfId="57"/>
    <cellStyle name="Normal_cronograma 6 meses 2" xfId="8"/>
    <cellStyle name="Normal_cronograma 6 meses 2 2" xfId="32"/>
    <cellStyle name="Porcentagem" xfId="28" builtinId="5"/>
    <cellStyle name="Porcentagem 2" xfId="9"/>
    <cellStyle name="Porcentagem 2 2" xfId="20"/>
    <cellStyle name="Porcentagem 2 2 2" xfId="59"/>
    <cellStyle name="Porcentagem 2 2 3" xfId="58"/>
    <cellStyle name="Porcentagem 2 3" xfId="34"/>
    <cellStyle name="Porcentagem 3" xfId="30"/>
    <cellStyle name="Porcentagem 7" xfId="76"/>
    <cellStyle name="Separador de milhares 2" xfId="10"/>
    <cellStyle name="Separador de milhares 2 2" xfId="11"/>
    <cellStyle name="Separador de milhares 2 2 2" xfId="21"/>
    <cellStyle name="Separador de milhares 2 2 2 2" xfId="62"/>
    <cellStyle name="Separador de milhares 2 2 2 2 2" xfId="82"/>
    <cellStyle name="Separador de milhares 2 2 2 2 3" xfId="93"/>
    <cellStyle name="Separador de milhares 2 2 2 3" xfId="61"/>
    <cellStyle name="Separador de milhares 2 2 3" xfId="60"/>
    <cellStyle name="Separador de milhares 2 3" xfId="22"/>
    <cellStyle name="Separador de milhares 2 4" xfId="35"/>
    <cellStyle name="Separador de milhares 3" xfId="12"/>
    <cellStyle name="Separador de milhares 3 2" xfId="23"/>
    <cellStyle name="Separador de milhares 3 2 2" xfId="63"/>
    <cellStyle name="Separador de milhares 3 3" xfId="64"/>
    <cellStyle name="Separador de milhares 3 3 2" xfId="83"/>
    <cellStyle name="Separador de milhares 3 3 3" xfId="94"/>
    <cellStyle name="Separador de milhares 3 4" xfId="33"/>
    <cellStyle name="Separador de milhares 4" xfId="65"/>
    <cellStyle name="Separador de milhares 4 2" xfId="66"/>
    <cellStyle name="Separador de milhares 4 2 2" xfId="85"/>
    <cellStyle name="Separador de milhares 4 2 3" xfId="96"/>
    <cellStyle name="Separador de milhares 4 3" xfId="67"/>
    <cellStyle name="Separador de milhares 4 4" xfId="77"/>
    <cellStyle name="Separador de milhares 4 5" xfId="84"/>
    <cellStyle name="Separador de milhares 4 6" xfId="95"/>
    <cellStyle name="Separador de milhares 5" xfId="68"/>
    <cellStyle name="Separador de milhares 5 2" xfId="86"/>
    <cellStyle name="Separador de milhares 5 3" xfId="97"/>
    <cellStyle name="Vírgula" xfId="105" builtinId="3"/>
    <cellStyle name="Vírgula 2" xfId="13"/>
    <cellStyle name="Vírgula 2 2" xfId="25"/>
    <cellStyle name="Vírgula 2 2 2" xfId="73"/>
    <cellStyle name="Vírgula 2 2 3" xfId="39"/>
    <cellStyle name="Vírgula 2 3" xfId="69"/>
    <cellStyle name="Vírgula 2 3 2" xfId="87"/>
    <cellStyle name="Vírgula 2 3 3" xfId="98"/>
    <cellStyle name="Vírgula 2 4" xfId="36"/>
    <cellStyle name="Vírgula 2 5" xfId="104"/>
    <cellStyle name="Vírgula 3" xfId="24"/>
    <cellStyle name="Vírgula 3 2" xfId="88"/>
    <cellStyle name="Vírgula 3 3" xfId="99"/>
    <cellStyle name="Vírgula 3 4" xfId="70"/>
    <cellStyle name="Vírgula 4" xfId="71"/>
    <cellStyle name="Vírgula 4 2" xfId="80"/>
    <cellStyle name="Vírgula 4 3" xfId="89"/>
    <cellStyle name="Vírgula 4 4" xfId="100"/>
    <cellStyle name="Vírgula 5" xfId="91"/>
    <cellStyle name="Vírgula 6" xfId="102"/>
    <cellStyle name="Vírgula 7" xfId="7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57151</xdr:colOff>
      <xdr:row>69</xdr:row>
      <xdr:rowOff>11301</xdr:rowOff>
    </xdr:from>
    <xdr:to>
      <xdr:col>1</xdr:col>
      <xdr:colOff>4000501</xdr:colOff>
      <xdr:row>72</xdr:row>
      <xdr:rowOff>152401</xdr:rowOff>
    </xdr:to>
    <xdr:sp macro="" textlink="">
      <xdr:nvSpPr>
        <xdr:cNvPr id="2" name="CaixaDeTexto 1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133351" y="12401421"/>
          <a:ext cx="3943350" cy="6668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BDI =     (</a:t>
          </a:r>
          <a:r>
            <a:rPr lang="pt-BR" sz="1100" u="sng"/>
            <a:t>1+AC/100)x(1+DF/100)x(1+R/100)x(1+l/100</a:t>
          </a:r>
          <a:r>
            <a:rPr lang="pt-BR" sz="1100"/>
            <a:t>)  </a:t>
          </a:r>
          <a:r>
            <a:rPr lang="pt-BR" sz="1100" baseline="0"/>
            <a:t> -1        x100</a:t>
          </a:r>
        </a:p>
        <a:p>
          <a:r>
            <a:rPr lang="pt-BR" sz="1100" baseline="0"/>
            <a:t>                                                1-      </a:t>
          </a:r>
          <a:r>
            <a:rPr lang="pt-BR" sz="1100" u="sng" baseline="0"/>
            <a:t>    l   .           </a:t>
          </a:r>
        </a:p>
        <a:p>
          <a:r>
            <a:rPr lang="pt-BR" sz="1100" baseline="0"/>
            <a:t>                                                           100</a:t>
          </a:r>
          <a:endParaRPr lang="pt-BR" sz="1100"/>
        </a:p>
      </xdr:txBody>
    </xdr:sp>
    <xdr:clientData/>
  </xdr:twoCellAnchor>
  <xdr:twoCellAnchor>
    <xdr:from>
      <xdr:col>1</xdr:col>
      <xdr:colOff>581025</xdr:colOff>
      <xdr:row>69</xdr:row>
      <xdr:rowOff>19050</xdr:rowOff>
    </xdr:from>
    <xdr:to>
      <xdr:col>1</xdr:col>
      <xdr:colOff>3190875</xdr:colOff>
      <xdr:row>72</xdr:row>
      <xdr:rowOff>95250</xdr:rowOff>
    </xdr:to>
    <xdr:sp macro="" textlink="">
      <xdr:nvSpPr>
        <xdr:cNvPr id="3" name="Colchete duplo 2">
          <a:extLst>
            <a:ext uri="{FF2B5EF4-FFF2-40B4-BE49-F238E27FC236}">
              <a16:creationId xmlns="" xmlns:a16="http://schemas.microsoft.com/office/drawing/2014/main" id="{00000000-0008-0000-0600-000003000000}"/>
            </a:ext>
          </a:extLst>
        </xdr:cNvPr>
        <xdr:cNvSpPr/>
      </xdr:nvSpPr>
      <xdr:spPr>
        <a:xfrm>
          <a:off x="657225" y="12409170"/>
          <a:ext cx="2609850" cy="601980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</xdr:col>
      <xdr:colOff>457200</xdr:colOff>
      <xdr:row>69</xdr:row>
      <xdr:rowOff>0</xdr:rowOff>
    </xdr:from>
    <xdr:to>
      <xdr:col>1</xdr:col>
      <xdr:colOff>3415393</xdr:colOff>
      <xdr:row>72</xdr:row>
      <xdr:rowOff>142874</xdr:rowOff>
    </xdr:to>
    <xdr:sp macro="" textlink="">
      <xdr:nvSpPr>
        <xdr:cNvPr id="4" name="Chave dupla 3">
          <a:extLst>
            <a:ext uri="{FF2B5EF4-FFF2-40B4-BE49-F238E27FC236}">
              <a16:creationId xmlns="" xmlns:a16="http://schemas.microsoft.com/office/drawing/2014/main" id="{00000000-0008-0000-0600-000004000000}"/>
            </a:ext>
          </a:extLst>
        </xdr:cNvPr>
        <xdr:cNvSpPr/>
      </xdr:nvSpPr>
      <xdr:spPr>
        <a:xfrm>
          <a:off x="533400" y="12390120"/>
          <a:ext cx="2958193" cy="668654"/>
        </a:xfrm>
        <a:prstGeom prst="brace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</xdr:col>
      <xdr:colOff>1876425</xdr:colOff>
      <xdr:row>70</xdr:row>
      <xdr:rowOff>95250</xdr:rowOff>
    </xdr:from>
    <xdr:to>
      <xdr:col>1</xdr:col>
      <xdr:colOff>2333625</xdr:colOff>
      <xdr:row>72</xdr:row>
      <xdr:rowOff>57149</xdr:rowOff>
    </xdr:to>
    <xdr:sp macro="" textlink="">
      <xdr:nvSpPr>
        <xdr:cNvPr id="5" name="Colchete duplo 4">
          <a:extLst>
            <a:ext uri="{FF2B5EF4-FFF2-40B4-BE49-F238E27FC236}">
              <a16:creationId xmlns="" xmlns:a16="http://schemas.microsoft.com/office/drawing/2014/main" id="{00000000-0008-0000-0600-000005000000}"/>
            </a:ext>
          </a:extLst>
        </xdr:cNvPr>
        <xdr:cNvSpPr/>
      </xdr:nvSpPr>
      <xdr:spPr>
        <a:xfrm>
          <a:off x="1952625" y="12660630"/>
          <a:ext cx="457200" cy="312419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</xdr:col>
      <xdr:colOff>1571624</xdr:colOff>
      <xdr:row>70</xdr:row>
      <xdr:rowOff>57150</xdr:rowOff>
    </xdr:from>
    <xdr:to>
      <xdr:col>1</xdr:col>
      <xdr:colOff>2419349</xdr:colOff>
      <xdr:row>72</xdr:row>
      <xdr:rowOff>142875</xdr:rowOff>
    </xdr:to>
    <xdr:sp macro="" textlink="">
      <xdr:nvSpPr>
        <xdr:cNvPr id="6" name="Colchete duplo 5">
          <a:extLst>
            <a:ext uri="{FF2B5EF4-FFF2-40B4-BE49-F238E27FC236}">
              <a16:creationId xmlns="" xmlns:a16="http://schemas.microsoft.com/office/drawing/2014/main" id="{00000000-0008-0000-0600-000006000000}"/>
            </a:ext>
          </a:extLst>
        </xdr:cNvPr>
        <xdr:cNvSpPr/>
      </xdr:nvSpPr>
      <xdr:spPr>
        <a:xfrm>
          <a:off x="1647824" y="12622530"/>
          <a:ext cx="847725" cy="436245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42</xdr:row>
          <xdr:rowOff>0</xdr:rowOff>
        </xdr:from>
        <xdr:to>
          <xdr:col>1</xdr:col>
          <xdr:colOff>4667250</xdr:colOff>
          <xdr:row>46</xdr:row>
          <xdr:rowOff>9525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="" xmlns:a16="http://schemas.microsoft.com/office/drawing/2014/main" id="{00000000-0008-0000-06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Users\FERNANDO\Downloads\Sec.%20Direitos%20Humanos\Ger&#234;ncia%20de%20Projetos\UFRPE\44.003%20-%20Pr&#233;dio%20de%206%20pavimentos\CD%20-%20VERS&#195;O%20FINAL25-09-07\PR&#201;DIO%20DE%206%20PAVIMENTOS\OR&#199;AMENTOS\orca-elet-refinaria%20por%20bloc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ERNANDO\Downloads\Sec.%20Direitos%20Humanos\Ger&#234;ncia%20de%20Projetos\UFRPE\44.003%20-%20Pr&#233;dio%20de%206%20pavimentos\CD%20-%20VERS&#195;O%20FINAL25-09-07\PR&#201;DIO%20DE%206%20PAVIMENTOS\OR&#199;AMENTOS\orca-elet-refinaria%20por%20bloc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ERNANDO/Downloads/Sec.%20Direitos%20Humanos/Ger&#234;ncia%20de%20Projetos/UFRPE/44.003%20-%20Pr&#233;dio%20de%206%20pavimentos/CD%20-%20VERS&#195;O%20FINAL25-09-07/PR&#201;DIO%20DE%206%20PAVIMENTOS/OR&#199;AMENTOS/orca-elet-refinaria%20por%20bloc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FONTE"/>
      <sheetName val="teat-mus"/>
      <sheetName val="arte"/>
      <sheetName val="Lanchonete"/>
      <sheetName val="Loja 1"/>
      <sheetName val="Loja 2"/>
      <sheetName val="terraço de ativ."/>
      <sheetName val="se-ilum ext"/>
    </sheetNames>
    <sheetDataSet>
      <sheetData sheetId="0" refreshError="1">
        <row r="1">
          <cell r="B1" t="str">
            <v>18.01</v>
          </cell>
        </row>
        <row r="2">
          <cell r="B2" t="str">
            <v>18.01.005</v>
          </cell>
          <cell r="C2" t="str">
            <v>Fio de cobre nu, tempera meio-duro, classe 1A S.M. - 10 mm², inclusive assentamento.</v>
          </cell>
          <cell r="D2" t="str">
            <v>m</v>
          </cell>
          <cell r="F2">
            <v>1.84</v>
          </cell>
          <cell r="G2">
            <v>0</v>
          </cell>
        </row>
        <row r="3">
          <cell r="B3" t="str">
            <v>18.01.010</v>
          </cell>
          <cell r="C3" t="str">
            <v>Fio de cobre, tempera meio-duro, classe 1, com cobertura de PVC, tipo WPP, S.M. - 4 mm², inclusive assentamento.</v>
          </cell>
          <cell r="D3" t="str">
            <v>m</v>
          </cell>
          <cell r="F3">
            <v>0.97</v>
          </cell>
          <cell r="G3">
            <v>0</v>
          </cell>
        </row>
        <row r="4">
          <cell r="B4" t="str">
            <v>18.01.015</v>
          </cell>
          <cell r="C4" t="str">
            <v>Desativação da rede elétrica existente.</v>
          </cell>
          <cell r="D4" t="str">
            <v>vb</v>
          </cell>
          <cell r="F4">
            <v>283.14</v>
          </cell>
        </row>
        <row r="5">
          <cell r="B5" t="str">
            <v>18.01.016</v>
          </cell>
          <cell r="C5" t="str">
            <v>Revisão do circuito elétrico que alimenta as luminárias para lâmpadas vapor mercúrio (aproveitamento de 90 % da fiação existente).</v>
          </cell>
          <cell r="D5" t="str">
            <v>vb</v>
          </cell>
          <cell r="F5">
            <v>613.08000000000004</v>
          </cell>
        </row>
        <row r="6">
          <cell r="B6" t="str">
            <v>18.01.020</v>
          </cell>
          <cell r="C6" t="str">
            <v>Fio de cobre, tempera meio-duro, classe 1, com cobertura de PVC, tipo WPP, S.M. - 6 mm², inclusive assentamento.</v>
          </cell>
          <cell r="D6" t="str">
            <v>m</v>
          </cell>
          <cell r="F6">
            <v>1.1599999999999999</v>
          </cell>
          <cell r="G6">
            <v>0</v>
          </cell>
        </row>
        <row r="7">
          <cell r="B7" t="str">
            <v>18.01.025</v>
          </cell>
          <cell r="C7" t="str">
            <v>Fio de cobre, tempera meio-duro, classe 1, com cobertura de PVC, tipo WPP, S.M. - 10 mm², inclusive assentamento.</v>
          </cell>
          <cell r="D7" t="str">
            <v>m</v>
          </cell>
          <cell r="F7">
            <v>1.62</v>
          </cell>
          <cell r="G7">
            <v>0</v>
          </cell>
        </row>
        <row r="8">
          <cell r="B8" t="str">
            <v>18.01.030</v>
          </cell>
          <cell r="C8" t="str">
            <v>Cabo de cobre, tempera meio-duro, encordoamento classe 2, com cobertura de PVC, tipo WPP, S.M. - 10 mm², inclusive assentamento.</v>
          </cell>
          <cell r="D8" t="str">
            <v>m</v>
          </cell>
          <cell r="F8">
            <v>1.64</v>
          </cell>
          <cell r="G8">
            <v>0</v>
          </cell>
        </row>
        <row r="9">
          <cell r="B9" t="str">
            <v>18.01.040</v>
          </cell>
          <cell r="C9" t="str">
            <v>Cabo de cobre, tempera meio-duro, encordoamento classe 2, com cobertura de PVC, tipo WPP, S.M. - 16 mm², inclusive assentamento.</v>
          </cell>
          <cell r="D9" t="str">
            <v>m</v>
          </cell>
          <cell r="F9">
            <v>2.44</v>
          </cell>
          <cell r="G9">
            <v>0</v>
          </cell>
        </row>
        <row r="10">
          <cell r="B10" t="str">
            <v>18.01.050</v>
          </cell>
          <cell r="C10" t="str">
            <v>Cabo de cobre, tempera meio-duro, encordoamento classe 2, com cobertura de PVC, tipo WPP, S.M. - 25 mm², inclusive assentamento.</v>
          </cell>
          <cell r="D10" t="str">
            <v>m</v>
          </cell>
          <cell r="F10">
            <v>3.24</v>
          </cell>
          <cell r="G10">
            <v>0</v>
          </cell>
        </row>
        <row r="11">
          <cell r="B11" t="str">
            <v>18.01.060</v>
          </cell>
          <cell r="C11" t="str">
            <v xml:space="preserve">Fornecimento e instalação de cabo de cobre nutrancado e asete fios, de tempera mole, bitola de 16 mm2. </v>
          </cell>
          <cell r="D11" t="str">
            <v>m</v>
          </cell>
          <cell r="F11">
            <v>3.4</v>
          </cell>
          <cell r="G11">
            <v>0</v>
          </cell>
        </row>
        <row r="13">
          <cell r="B13" t="str">
            <v>18.02</v>
          </cell>
        </row>
        <row r="14">
          <cell r="B14" t="str">
            <v>18.02.005</v>
          </cell>
          <cell r="C14" t="str">
            <v>Colocação de poste de ferro</v>
          </cell>
          <cell r="D14" t="str">
            <v>m</v>
          </cell>
          <cell r="F14">
            <v>6.51</v>
          </cell>
          <cell r="G14">
            <v>0</v>
          </cell>
        </row>
        <row r="15">
          <cell r="B15" t="str">
            <v>18.02.010</v>
          </cell>
          <cell r="C15" t="str">
            <v>Retirada de postes de concreto secção duplo T200 / 8 com engastamento direto no solo de 1,40 m (Poste 184-570, 18570 e mais dois sem identificação)</v>
          </cell>
          <cell r="D15" t="str">
            <v>un</v>
          </cell>
          <cell r="F15">
            <v>51.97</v>
          </cell>
          <cell r="G15">
            <v>0</v>
          </cell>
        </row>
        <row r="16">
          <cell r="B16" t="str">
            <v>18.02.020</v>
          </cell>
          <cell r="C16" t="str">
            <v>Poste de concreto secção duplo T, 100/8, com engastamento direto no solo de 1,40 m, inclusive colocação.</v>
          </cell>
          <cell r="D16" t="str">
            <v>un</v>
          </cell>
          <cell r="F16">
            <v>141.27000000000001</v>
          </cell>
          <cell r="G16">
            <v>0</v>
          </cell>
        </row>
        <row r="17">
          <cell r="B17" t="str">
            <v>18.02.025</v>
          </cell>
          <cell r="C17" t="str">
            <v>Fornecimento e instalação de poste ornamental com h=4,0 m, sendo 1,0 m de enterrado, com 03 luminárias, vidro transparente modelo MLD 304 / B, bem como pintura á óleo, duas demãos, cor preta, conforme projeto.</v>
          </cell>
          <cell r="D17" t="str">
            <v>un</v>
          </cell>
          <cell r="F17">
            <v>239.88</v>
          </cell>
          <cell r="G17">
            <v>0</v>
          </cell>
        </row>
        <row r="18">
          <cell r="B18" t="str">
            <v>18.02.026</v>
          </cell>
          <cell r="C18" t="str">
            <v>Deslocamento de poste.</v>
          </cell>
          <cell r="D18" t="str">
            <v>un</v>
          </cell>
          <cell r="F18">
            <v>67.33</v>
          </cell>
          <cell r="G18">
            <v>0</v>
          </cell>
        </row>
        <row r="19">
          <cell r="B19" t="str">
            <v>18.02.030</v>
          </cell>
          <cell r="C19" t="str">
            <v>Poste de concreto secção duplo T, 200/8, com engastamento direto no solo de 1,40 m, inclusive colocação.</v>
          </cell>
          <cell r="D19" t="str">
            <v>un</v>
          </cell>
          <cell r="F19">
            <v>160.6</v>
          </cell>
          <cell r="G19">
            <v>0</v>
          </cell>
        </row>
        <row r="20">
          <cell r="B20" t="str">
            <v>18.02.040</v>
          </cell>
          <cell r="C20" t="str">
            <v>Poste de concreto secção duplo T, 200/12, com engastamento direto no solo de 1,80 m, inclusive colocação.</v>
          </cell>
          <cell r="D20" t="str">
            <v>un</v>
          </cell>
          <cell r="F20">
            <v>264.32</v>
          </cell>
          <cell r="G20">
            <v>0</v>
          </cell>
        </row>
        <row r="21">
          <cell r="B21" t="str">
            <v>18.02.045</v>
          </cell>
          <cell r="C21" t="str">
            <v>Poste de concreto secção duplo T, 300/8, com engastamento direto no solo de 1,40 m, inclusive colocação.</v>
          </cell>
          <cell r="D21" t="str">
            <v>un</v>
          </cell>
          <cell r="F21">
            <v>193.4</v>
          </cell>
          <cell r="G21">
            <v>0</v>
          </cell>
        </row>
        <row r="22">
          <cell r="B22" t="str">
            <v>18.02.050</v>
          </cell>
          <cell r="C22" t="str">
            <v>Poste de concreto secção duplo T, 300/12, com engastamento direto no solo de 1,80 m, inclusive colocação.</v>
          </cell>
          <cell r="D22" t="str">
            <v>un</v>
          </cell>
          <cell r="F22">
            <v>55.74</v>
          </cell>
          <cell r="G22">
            <v>0</v>
          </cell>
        </row>
        <row r="23">
          <cell r="B23" t="str">
            <v>18.02.051</v>
          </cell>
          <cell r="C23" t="str">
            <v xml:space="preserve">Super poste de concreto armado circular com altura de 20 m. </v>
          </cell>
          <cell r="D23" t="str">
            <v>un</v>
          </cell>
          <cell r="F23">
            <v>2209.3200000000002</v>
          </cell>
          <cell r="G23">
            <v>0</v>
          </cell>
        </row>
        <row r="24">
          <cell r="B24" t="str">
            <v>18.02.060</v>
          </cell>
          <cell r="C24" t="str">
            <v>Poste de concreto c/ seção circular c/ iluminação de 3 pétalas c/ altura de 8 m inclusive colocação, fixação e base de concreto p/ fixação</v>
          </cell>
          <cell r="D24" t="str">
            <v>un</v>
          </cell>
          <cell r="F24">
            <v>888.06</v>
          </cell>
        </row>
        <row r="25">
          <cell r="B25" t="str">
            <v>18.02.070</v>
          </cell>
          <cell r="C25" t="str">
            <v>Poste ornamental.</v>
          </cell>
          <cell r="D25" t="str">
            <v>un</v>
          </cell>
          <cell r="F25">
            <v>210.72</v>
          </cell>
        </row>
        <row r="26">
          <cell r="B26" t="str">
            <v>18.02.071</v>
          </cell>
          <cell r="C26" t="str">
            <v>Poste em concreto vibrado seção circular 9 m - 200 kg</v>
          </cell>
          <cell r="D26" t="str">
            <v>un</v>
          </cell>
          <cell r="F26">
            <v>216</v>
          </cell>
        </row>
        <row r="27">
          <cell r="B27" t="str">
            <v>18.02.080</v>
          </cell>
          <cell r="C27" t="str">
            <v>Fornecimento e instalação de rele fotoelétrico, 1000 w - 220 v.</v>
          </cell>
          <cell r="D27" t="str">
            <v>un</v>
          </cell>
          <cell r="F27">
            <v>18</v>
          </cell>
        </row>
        <row r="29">
          <cell r="B29" t="str">
            <v>18.03</v>
          </cell>
        </row>
        <row r="30">
          <cell r="B30" t="str">
            <v>18.03.010</v>
          </cell>
          <cell r="C30" t="str">
            <v>Estrutura secundária B1 completa, inclusive fixação.</v>
          </cell>
          <cell r="D30" t="str">
            <v>un</v>
          </cell>
          <cell r="F30">
            <v>29.1</v>
          </cell>
          <cell r="G30">
            <v>0</v>
          </cell>
        </row>
        <row r="31">
          <cell r="B31" t="str">
            <v>18.03.015</v>
          </cell>
          <cell r="C31" t="str">
            <v>Estrutura secundária B2 completa, inclusive fixação.</v>
          </cell>
          <cell r="D31" t="str">
            <v>un</v>
          </cell>
          <cell r="F31">
            <v>35.21</v>
          </cell>
          <cell r="G31">
            <v>0</v>
          </cell>
        </row>
        <row r="32">
          <cell r="B32" t="str">
            <v>18.03.020</v>
          </cell>
          <cell r="C32" t="str">
            <v>Estrutura secundária B3 completa, inclusive fixação.</v>
          </cell>
          <cell r="D32" t="str">
            <v>un</v>
          </cell>
          <cell r="F32">
            <v>59.23</v>
          </cell>
          <cell r="G32">
            <v>0</v>
          </cell>
        </row>
        <row r="33">
          <cell r="B33" t="str">
            <v>18.03.030</v>
          </cell>
          <cell r="C33" t="str">
            <v>Estrutura secundária B4 completa, inclusive fixação.</v>
          </cell>
          <cell r="D33" t="str">
            <v>un</v>
          </cell>
          <cell r="F33">
            <v>65.989999999999995</v>
          </cell>
          <cell r="G33">
            <v>0</v>
          </cell>
        </row>
        <row r="34">
          <cell r="B34" t="str">
            <v>18.03.031</v>
          </cell>
          <cell r="C34" t="str">
            <v>Cabo de iluminação 1/0 AWG - NU</v>
          </cell>
          <cell r="D34" t="str">
            <v>m</v>
          </cell>
          <cell r="F34">
            <v>19.54</v>
          </cell>
          <cell r="G34">
            <v>0</v>
          </cell>
        </row>
        <row r="35">
          <cell r="B35" t="str">
            <v>18.03.032</v>
          </cell>
          <cell r="C35" t="str">
            <v>Isoladores tipo castanha</v>
          </cell>
          <cell r="D35" t="str">
            <v>un</v>
          </cell>
          <cell r="F35">
            <v>17.399999999999999</v>
          </cell>
          <cell r="G35">
            <v>0</v>
          </cell>
        </row>
        <row r="36">
          <cell r="B36" t="str">
            <v>18.03.033</v>
          </cell>
          <cell r="C36" t="str">
            <v>Foto célula tipo NA.</v>
          </cell>
          <cell r="D36" t="str">
            <v>un</v>
          </cell>
          <cell r="F36">
            <v>12.77</v>
          </cell>
          <cell r="G36">
            <v>0</v>
          </cell>
        </row>
        <row r="38">
          <cell r="B38" t="str">
            <v>18.04</v>
          </cell>
        </row>
        <row r="39">
          <cell r="B39" t="str">
            <v>18.04.010</v>
          </cell>
          <cell r="C39" t="str">
            <v>Eletroduto de ferro galvanizado de 3/4 pol., inclusive assentamento.</v>
          </cell>
          <cell r="D39" t="str">
            <v>m</v>
          </cell>
          <cell r="F39">
            <v>4.9000000000000004</v>
          </cell>
          <cell r="G39">
            <v>0</v>
          </cell>
        </row>
        <row r="40">
          <cell r="B40" t="str">
            <v>18.04.020</v>
          </cell>
          <cell r="C40" t="str">
            <v>Eletroduto de ferro galvanizado de 1 pol., inclusive assentamento.</v>
          </cell>
          <cell r="D40" t="str">
            <v>m</v>
          </cell>
          <cell r="F40">
            <v>7.43</v>
          </cell>
          <cell r="G40">
            <v>0</v>
          </cell>
        </row>
        <row r="41">
          <cell r="B41" t="str">
            <v>18.04.030</v>
          </cell>
          <cell r="C41" t="str">
            <v>Eletroduto de ferro galvanizado de 1 1/2 pol., inclusive assentamento.</v>
          </cell>
          <cell r="D41" t="str">
            <v>m</v>
          </cell>
          <cell r="F41">
            <v>11.76</v>
          </cell>
          <cell r="G41">
            <v>0</v>
          </cell>
        </row>
        <row r="42">
          <cell r="B42" t="str">
            <v>18.04.040</v>
          </cell>
          <cell r="C42" t="str">
            <v>Eletroduto de ferro galvanizado de 2 pol., inclusive assentamento.</v>
          </cell>
          <cell r="D42" t="str">
            <v>m</v>
          </cell>
          <cell r="F42">
            <v>15.46</v>
          </cell>
          <cell r="G42">
            <v>0</v>
          </cell>
        </row>
        <row r="43">
          <cell r="B43" t="str">
            <v>18.04.050</v>
          </cell>
          <cell r="C43" t="str">
            <v>Eletroduto de ferro galvanizado de 2 1/2 pol., inclusive assentamento.</v>
          </cell>
          <cell r="D43" t="str">
            <v>m</v>
          </cell>
          <cell r="F43">
            <v>23.01</v>
          </cell>
          <cell r="G43">
            <v>0</v>
          </cell>
        </row>
        <row r="44">
          <cell r="B44" t="str">
            <v>18.04.060</v>
          </cell>
          <cell r="C44" t="str">
            <v>Eletroduto de ferro galvanizado de 4 pol., inclusive assentamento.</v>
          </cell>
          <cell r="D44" t="str">
            <v>m</v>
          </cell>
          <cell r="F44">
            <v>37.299999999999997</v>
          </cell>
          <cell r="G44">
            <v>0</v>
          </cell>
        </row>
        <row r="45">
          <cell r="B45" t="str">
            <v>18.04.061</v>
          </cell>
          <cell r="C45" t="str">
            <v>Eletroduto de PVC rígido de 11/2" com luva de rosca interna, inclusive assentamento</v>
          </cell>
          <cell r="D45" t="str">
            <v>un</v>
          </cell>
          <cell r="F45">
            <v>6.33</v>
          </cell>
        </row>
        <row r="47">
          <cell r="B47" t="str">
            <v>18.05</v>
          </cell>
        </row>
        <row r="48">
          <cell r="B48" t="str">
            <v>18.05.010</v>
          </cell>
          <cell r="C48" t="str">
            <v>Curva de ferro galvanizado de 3/4 pol., inclusive assentamento.</v>
          </cell>
          <cell r="D48" t="str">
            <v>un</v>
          </cell>
          <cell r="F48">
            <v>3.1</v>
          </cell>
          <cell r="G48">
            <v>0</v>
          </cell>
        </row>
        <row r="49">
          <cell r="B49" t="str">
            <v>18.05.020</v>
          </cell>
          <cell r="C49" t="str">
            <v>Curva de ferro galvanizado de 1 pol., inclusive assentamento.</v>
          </cell>
          <cell r="D49" t="str">
            <v>un</v>
          </cell>
          <cell r="F49">
            <v>4.53</v>
          </cell>
          <cell r="G49">
            <v>0</v>
          </cell>
        </row>
        <row r="50">
          <cell r="B50" t="str">
            <v>18.05.030</v>
          </cell>
          <cell r="C50" t="str">
            <v>Curva de ferro galvanizado de 1 1/2 pol., inclusive assentamento.</v>
          </cell>
          <cell r="D50" t="str">
            <v>un</v>
          </cell>
          <cell r="F50">
            <v>10.41</v>
          </cell>
          <cell r="G50">
            <v>0</v>
          </cell>
        </row>
        <row r="51">
          <cell r="B51" t="str">
            <v>18.05.040</v>
          </cell>
          <cell r="C51" t="str">
            <v>Curva de ferro galvanizado de 2 pol., inclusive assentamento.</v>
          </cell>
          <cell r="D51" t="str">
            <v>un</v>
          </cell>
          <cell r="F51">
            <v>16.78</v>
          </cell>
          <cell r="G51">
            <v>0</v>
          </cell>
        </row>
        <row r="52">
          <cell r="B52" t="str">
            <v>18.05.050</v>
          </cell>
          <cell r="C52" t="str">
            <v>Curva de ferro galvanizado de 2 1/2 pol., inclusive assentamento.</v>
          </cell>
          <cell r="D52" t="str">
            <v>un</v>
          </cell>
          <cell r="F52">
            <v>36.65</v>
          </cell>
          <cell r="G52">
            <v>0</v>
          </cell>
        </row>
        <row r="53">
          <cell r="B53" t="str">
            <v>18.05.060</v>
          </cell>
          <cell r="C53" t="str">
            <v>Curva de ferro galvanizado de 4 pol., inclusive assentamento.</v>
          </cell>
          <cell r="D53" t="str">
            <v>un</v>
          </cell>
          <cell r="F53">
            <v>76.64</v>
          </cell>
          <cell r="G53">
            <v>0</v>
          </cell>
        </row>
        <row r="54">
          <cell r="B54" t="str">
            <v>18.05.065</v>
          </cell>
          <cell r="C54" t="str">
            <v>Fornecimento e assentamento de haste de aterramento 5/8" x 2,40 m coppereweld</v>
          </cell>
          <cell r="D54" t="str">
            <v>un</v>
          </cell>
          <cell r="F54">
            <v>22.22</v>
          </cell>
        </row>
        <row r="56">
          <cell r="B56" t="str">
            <v>18.06</v>
          </cell>
        </row>
        <row r="57">
          <cell r="B57" t="str">
            <v>18.06.010</v>
          </cell>
          <cell r="C57" t="str">
            <v>Luva de ferro galvanizado de 3/4 pol., inclusive assentamento.</v>
          </cell>
          <cell r="D57" t="str">
            <v>un</v>
          </cell>
          <cell r="F57">
            <v>1.1299999999999999</v>
          </cell>
          <cell r="G57">
            <v>0</v>
          </cell>
        </row>
        <row r="58">
          <cell r="B58" t="str">
            <v>18.06.020</v>
          </cell>
          <cell r="C58" t="str">
            <v>Luva de ferro galvanizado de 1 pol., inclusive assentamento.</v>
          </cell>
          <cell r="D58" t="str">
            <v>un</v>
          </cell>
          <cell r="F58">
            <v>1.68</v>
          </cell>
          <cell r="G58">
            <v>0</v>
          </cell>
        </row>
        <row r="59">
          <cell r="B59" t="str">
            <v>18.06.030</v>
          </cell>
          <cell r="C59" t="str">
            <v>Luva de ferro galvanizado de 1 1/2 pol., inclusive assentamento.</v>
          </cell>
          <cell r="D59" t="str">
            <v>un</v>
          </cell>
          <cell r="F59">
            <v>2.91</v>
          </cell>
          <cell r="G59">
            <v>0</v>
          </cell>
        </row>
        <row r="60">
          <cell r="B60" t="str">
            <v>18.06.040</v>
          </cell>
          <cell r="C60" t="str">
            <v>Luva de ferro galvanizado de 2 pol., inclusive assentamento.</v>
          </cell>
          <cell r="D60" t="str">
            <v>un</v>
          </cell>
          <cell r="F60">
            <v>4.05</v>
          </cell>
          <cell r="G60">
            <v>0</v>
          </cell>
        </row>
        <row r="61">
          <cell r="B61" t="str">
            <v>18.06.050</v>
          </cell>
          <cell r="C61" t="str">
            <v>Luva de ferro galvanizado de 2 1/2 pol., inclusive assentamento.</v>
          </cell>
          <cell r="D61" t="str">
            <v>un</v>
          </cell>
          <cell r="F61">
            <v>7.16</v>
          </cell>
          <cell r="G61">
            <v>0</v>
          </cell>
        </row>
        <row r="62">
          <cell r="B62" t="str">
            <v>18.06.060</v>
          </cell>
          <cell r="C62" t="str">
            <v>Luva de ferro galvanizado de 4 pol., inclusive assentamento.</v>
          </cell>
          <cell r="D62" t="str">
            <v>un</v>
          </cell>
          <cell r="F62">
            <v>13.42</v>
          </cell>
          <cell r="G62">
            <v>0</v>
          </cell>
        </row>
        <row r="63">
          <cell r="B63" t="str">
            <v>18.06.061</v>
          </cell>
          <cell r="C63" t="str">
            <v>Luva de PVC rígido diâmetro de 2".</v>
          </cell>
          <cell r="D63" t="str">
            <v>un</v>
          </cell>
          <cell r="F63">
            <v>1.93</v>
          </cell>
          <cell r="G63">
            <v>0</v>
          </cell>
        </row>
        <row r="64">
          <cell r="B64" t="str">
            <v>18.06.062</v>
          </cell>
          <cell r="C64" t="str">
            <v>Luva de emenda para cabo 10 mm</v>
          </cell>
          <cell r="D64" t="str">
            <v>un</v>
          </cell>
          <cell r="F64">
            <v>0.35</v>
          </cell>
        </row>
        <row r="66">
          <cell r="B66" t="str">
            <v>18.07</v>
          </cell>
        </row>
        <row r="67">
          <cell r="B67" t="str">
            <v>18.07.010</v>
          </cell>
          <cell r="C67" t="str">
            <v>Jogo de bucha e arruela de alumínio de 1/2 pol., inclusive fixação.</v>
          </cell>
          <cell r="D67" t="str">
            <v>cj</v>
          </cell>
          <cell r="F67">
            <v>0.27</v>
          </cell>
          <cell r="G67">
            <v>0</v>
          </cell>
        </row>
        <row r="68">
          <cell r="B68" t="str">
            <v>18.07.020</v>
          </cell>
          <cell r="C68" t="str">
            <v>Jogo de bucha e arruela de alumínio de 3/4 pol., inclusive fixação.</v>
          </cell>
          <cell r="D68" t="str">
            <v>cj</v>
          </cell>
          <cell r="F68">
            <v>0.28999999999999998</v>
          </cell>
          <cell r="G68">
            <v>0</v>
          </cell>
        </row>
        <row r="69">
          <cell r="B69" t="str">
            <v>18.07.030</v>
          </cell>
          <cell r="C69" t="str">
            <v>Jogo de bucha e arruela de alumínio de 1 pol., inclusive fixação.</v>
          </cell>
          <cell r="D69" t="str">
            <v>cj</v>
          </cell>
          <cell r="F69">
            <v>0.45</v>
          </cell>
          <cell r="G69">
            <v>0</v>
          </cell>
        </row>
        <row r="70">
          <cell r="B70" t="str">
            <v>18.07.040</v>
          </cell>
          <cell r="C70" t="str">
            <v>Jogo de bucha e arruela de alumínio de 1 1/2 pol., inclusive fixação.</v>
          </cell>
          <cell r="D70" t="str">
            <v>cj</v>
          </cell>
          <cell r="F70">
            <v>0.85</v>
          </cell>
          <cell r="G70">
            <v>0</v>
          </cell>
        </row>
        <row r="71">
          <cell r="B71" t="str">
            <v>18.07.050</v>
          </cell>
          <cell r="C71" t="str">
            <v>Jogo de bucha e arruela de alumínio de 2 pol., inclusive fixação.</v>
          </cell>
          <cell r="D71" t="str">
            <v>cj</v>
          </cell>
          <cell r="F71">
            <v>1.64</v>
          </cell>
          <cell r="G71">
            <v>0</v>
          </cell>
        </row>
        <row r="72">
          <cell r="B72" t="str">
            <v>18.07.060</v>
          </cell>
          <cell r="C72" t="str">
            <v>Jogo de bucha e arruela de alumínio de 2 1/2 pol., inclusive fixação.</v>
          </cell>
          <cell r="D72" t="str">
            <v>cj</v>
          </cell>
          <cell r="F72">
            <v>2.39</v>
          </cell>
          <cell r="G72">
            <v>0</v>
          </cell>
        </row>
        <row r="73">
          <cell r="B73" t="str">
            <v>18.07.070</v>
          </cell>
          <cell r="C73" t="str">
            <v>Jogo de bucha e arruela de alumínio de 3 pol., inclusive fixação.</v>
          </cell>
          <cell r="D73" t="str">
            <v>cj</v>
          </cell>
          <cell r="F73">
            <v>3.79</v>
          </cell>
          <cell r="G73">
            <v>0</v>
          </cell>
        </row>
        <row r="74">
          <cell r="B74" t="str">
            <v>18.07.072</v>
          </cell>
          <cell r="C74" t="str">
            <v>Ganchos de 5/16".</v>
          </cell>
          <cell r="D74" t="str">
            <v>un</v>
          </cell>
          <cell r="F74">
            <v>0.8</v>
          </cell>
          <cell r="G74">
            <v>0</v>
          </cell>
        </row>
        <row r="75">
          <cell r="B75" t="str">
            <v>18.07.080</v>
          </cell>
          <cell r="C75" t="str">
            <v>Jogo de bucha e arruela de alumínio de 4 pol., inclusive fixação.</v>
          </cell>
          <cell r="D75" t="str">
            <v>cj</v>
          </cell>
          <cell r="F75">
            <v>5.31</v>
          </cell>
          <cell r="G75">
            <v>0</v>
          </cell>
        </row>
        <row r="77">
          <cell r="B77" t="str">
            <v>18.08</v>
          </cell>
        </row>
        <row r="78">
          <cell r="B78" t="str">
            <v>18.08.010</v>
          </cell>
          <cell r="C78" t="str">
            <v>Caixa para medição monofásica uso interno, inclusive colocação (padrão CELPE).</v>
          </cell>
          <cell r="D78" t="str">
            <v>un</v>
          </cell>
          <cell r="F78">
            <v>38.5</v>
          </cell>
          <cell r="G78">
            <v>0</v>
          </cell>
        </row>
        <row r="79">
          <cell r="B79" t="str">
            <v>18.08.020</v>
          </cell>
          <cell r="C79" t="str">
            <v>Caixa para medição monofásica uso externo, inclusive colocação (padrão CELPE).</v>
          </cell>
          <cell r="D79" t="str">
            <v>un</v>
          </cell>
          <cell r="F79">
            <v>48.6</v>
          </cell>
          <cell r="G79">
            <v>0</v>
          </cell>
        </row>
        <row r="81">
          <cell r="B81" t="str">
            <v>18.09</v>
          </cell>
        </row>
        <row r="82">
          <cell r="B82" t="str">
            <v>18.09.010</v>
          </cell>
          <cell r="C82" t="str">
            <v>Caixa para medição trifásica uso interno, modelo D, inclusive colocação (padrão CELPE).</v>
          </cell>
          <cell r="D82" t="str">
            <v>un</v>
          </cell>
          <cell r="F82">
            <v>82.93</v>
          </cell>
          <cell r="G82">
            <v>0</v>
          </cell>
        </row>
        <row r="83">
          <cell r="B83" t="str">
            <v>18.09.020</v>
          </cell>
          <cell r="C83" t="str">
            <v>Caixa para medição trifásica uso externo, modelo D, inclusive colocação (padrão CELPE).</v>
          </cell>
          <cell r="D83" t="str">
            <v>un</v>
          </cell>
          <cell r="F83">
            <v>104.26</v>
          </cell>
          <cell r="G83">
            <v>0</v>
          </cell>
        </row>
        <row r="85">
          <cell r="B85" t="str">
            <v>18.10</v>
          </cell>
        </row>
        <row r="86">
          <cell r="B86" t="str">
            <v>18.10.020</v>
          </cell>
          <cell r="C86" t="str">
            <v>Chave de faca de 2 polos, 30 A, 250 V, com base de ardósia, com 02 fusíveis tipo cartucho e parafusos, inclusive instalação em quadro de medição.</v>
          </cell>
          <cell r="D86" t="str">
            <v>un</v>
          </cell>
          <cell r="F86">
            <v>11.1</v>
          </cell>
          <cell r="G86">
            <v>0</v>
          </cell>
        </row>
        <row r="87">
          <cell r="B87" t="str">
            <v>18.10.030</v>
          </cell>
          <cell r="C87" t="str">
            <v>Chave de faca de 2 polos, 60 A, 250 V, com base de ardósia, com 02 fusíveis tipo cartucho e parafusos, inclusive instalação em quadro de medição.</v>
          </cell>
          <cell r="D87" t="str">
            <v>un</v>
          </cell>
          <cell r="F87">
            <v>16.3</v>
          </cell>
          <cell r="G87">
            <v>0</v>
          </cell>
        </row>
        <row r="88">
          <cell r="B88" t="str">
            <v>18.10.040</v>
          </cell>
          <cell r="C88" t="str">
            <v>Chave de faca de 3 polos, 60 A, 600 V, com base de ardósia, com 03 fusíveis tipo cartucho e parafusos, inclusive instalação em quadro de medição.</v>
          </cell>
          <cell r="D88" t="str">
            <v>un</v>
          </cell>
          <cell r="F88">
            <v>31.96</v>
          </cell>
          <cell r="G88">
            <v>0</v>
          </cell>
        </row>
        <row r="89">
          <cell r="B89" t="str">
            <v>18.10.050</v>
          </cell>
          <cell r="C89" t="str">
            <v>Chave de faca de 3 polos, 100 A, 600 V, com base de ardósia, com 03 fusíveis tipo cartucho e parafusos, inclusive instalação em quadro de medição.</v>
          </cell>
          <cell r="D89" t="str">
            <v>un</v>
          </cell>
          <cell r="F89">
            <v>57.62</v>
          </cell>
          <cell r="G89">
            <v>0</v>
          </cell>
        </row>
        <row r="90">
          <cell r="B90" t="str">
            <v>18.10.060</v>
          </cell>
          <cell r="C90" t="str">
            <v>Chave seccionadora com fusível, 125A, tipo 3NP4090 SIEMENS ou similar, tripolar com 03 fusíveis NH tamanho 00 e parafusos, inclusive instalação em quadro de medição.</v>
          </cell>
          <cell r="D90" t="str">
            <v>un</v>
          </cell>
          <cell r="F90">
            <v>85.08</v>
          </cell>
          <cell r="G90">
            <v>0</v>
          </cell>
        </row>
        <row r="91">
          <cell r="B91" t="str">
            <v>18.10.070</v>
          </cell>
          <cell r="C91" t="str">
            <v>Chave seccionadora com fusível, 250A, tipo 3NP2200 SIEMENS ou similar, tripolar com 03 fusíveis NH tamanho 01 e parafusos, inclusive instalação em quadro de medição.</v>
          </cell>
          <cell r="D91" t="str">
            <v>un</v>
          </cell>
          <cell r="F91">
            <v>141.25</v>
          </cell>
          <cell r="G91">
            <v>0</v>
          </cell>
        </row>
        <row r="93">
          <cell r="B93" t="str">
            <v>18.11</v>
          </cell>
        </row>
        <row r="94">
          <cell r="B94" t="str">
            <v>18.11.030</v>
          </cell>
          <cell r="C94" t="str">
            <v>Base para fusível tipo NH de 6 A a 125A, tamanho 00, SIEMENS ou similar, com parafusos, inclusive instalação em quadro.</v>
          </cell>
          <cell r="D94" t="str">
            <v>un</v>
          </cell>
          <cell r="F94">
            <v>9.09</v>
          </cell>
          <cell r="G94">
            <v>0</v>
          </cell>
        </row>
        <row r="95">
          <cell r="B95" t="str">
            <v>18.11.040</v>
          </cell>
          <cell r="C95" t="str">
            <v>Base para fusível tipo NH de 36 A a 250A, tamanho 1, SIEMENS ou similar, com parafusos, inclusive instalação em quadro.</v>
          </cell>
          <cell r="D95" t="str">
            <v>un</v>
          </cell>
          <cell r="F95">
            <v>17.96</v>
          </cell>
          <cell r="G95">
            <v>0</v>
          </cell>
        </row>
        <row r="97">
          <cell r="B97" t="str">
            <v>18.12</v>
          </cell>
        </row>
        <row r="98">
          <cell r="B98" t="str">
            <v>18.12.070</v>
          </cell>
          <cell r="C98" t="str">
            <v>Fusível tipo NH de 20A, tamanho 00, SIEMENS ou similar, inclusive instalação em quadro.</v>
          </cell>
          <cell r="D98" t="str">
            <v>un</v>
          </cell>
          <cell r="F98">
            <v>5.67</v>
          </cell>
          <cell r="G98">
            <v>0</v>
          </cell>
        </row>
        <row r="99">
          <cell r="B99" t="str">
            <v>18.12.080</v>
          </cell>
          <cell r="C99" t="str">
            <v>Fusível tipo NH de 25A, tamanho 00, SIEMENS ou similar, inclusive instalação em quadro.</v>
          </cell>
          <cell r="D99" t="str">
            <v>un</v>
          </cell>
          <cell r="F99">
            <v>5.67</v>
          </cell>
          <cell r="G99">
            <v>0</v>
          </cell>
        </row>
        <row r="100">
          <cell r="B100" t="str">
            <v>18.12.090</v>
          </cell>
          <cell r="C100" t="str">
            <v>Fusível tipo NH de 36A, tamanho 00, SIEMENS ou similar, inclusive instalação em quadro.</v>
          </cell>
          <cell r="D100" t="str">
            <v>un</v>
          </cell>
          <cell r="F100">
            <v>5.67</v>
          </cell>
          <cell r="G100">
            <v>0</v>
          </cell>
        </row>
        <row r="101">
          <cell r="B101" t="str">
            <v>18.12.100</v>
          </cell>
          <cell r="C101" t="str">
            <v>Fusível tipo NH de 50A, tamanho 00, SIEMENS ou similar, inclusive instalação em quadro.</v>
          </cell>
          <cell r="D101" t="str">
            <v>un</v>
          </cell>
          <cell r="F101">
            <v>5.67</v>
          </cell>
          <cell r="G101">
            <v>0</v>
          </cell>
        </row>
        <row r="102">
          <cell r="B102" t="str">
            <v>18.12.110</v>
          </cell>
          <cell r="C102" t="str">
            <v>Fusível tipo NH de 63A, tamanho 00, SIEMENS ou similar, inclusive instalação em quadro.</v>
          </cell>
          <cell r="D102" t="str">
            <v>un</v>
          </cell>
          <cell r="F102">
            <v>5.67</v>
          </cell>
          <cell r="G102">
            <v>0</v>
          </cell>
        </row>
        <row r="103">
          <cell r="B103" t="str">
            <v>18.12.120</v>
          </cell>
          <cell r="C103" t="str">
            <v>Fusível tipo NH de 80A, tamanho 00, SIEMENS ou similar, inclusive instalação em quadro.</v>
          </cell>
          <cell r="D103" t="str">
            <v>un</v>
          </cell>
          <cell r="F103">
            <v>5.67</v>
          </cell>
          <cell r="G103">
            <v>0</v>
          </cell>
        </row>
        <row r="104">
          <cell r="B104" t="str">
            <v>18.12.130</v>
          </cell>
          <cell r="C104" t="str">
            <v>Fusível tipo NH de 100A, tamanho 00, SIEMENS ou similar, inclusive instalação em quadro.</v>
          </cell>
          <cell r="D104" t="str">
            <v>un</v>
          </cell>
          <cell r="F104">
            <v>5.67</v>
          </cell>
          <cell r="G104">
            <v>0</v>
          </cell>
        </row>
        <row r="105">
          <cell r="B105" t="str">
            <v>18.12.140</v>
          </cell>
          <cell r="C105" t="str">
            <v>Fusível tipo NH de 125A, tamanho 00, SIEMENS ou similar, inclusive instalação em quadro.</v>
          </cell>
          <cell r="D105" t="str">
            <v>un</v>
          </cell>
          <cell r="F105">
            <v>5.67</v>
          </cell>
          <cell r="G105">
            <v>0</v>
          </cell>
        </row>
        <row r="106">
          <cell r="B106" t="str">
            <v>18.12.150</v>
          </cell>
          <cell r="C106" t="str">
            <v>Fusível tipo NH de 160A, tamanho 01, SIEMENS ou similar, inclusive instalação em quadro.</v>
          </cell>
          <cell r="D106" t="str">
            <v>un</v>
          </cell>
          <cell r="F106">
            <v>12.26</v>
          </cell>
          <cell r="G106">
            <v>0</v>
          </cell>
        </row>
        <row r="107">
          <cell r="B107" t="str">
            <v>18.12.160</v>
          </cell>
          <cell r="C107" t="str">
            <v>Fusível tipo NH de 200A, tamanho 01, SIEMENS ou similar, inclusive instalação em quadro.</v>
          </cell>
          <cell r="D107" t="str">
            <v>un</v>
          </cell>
          <cell r="F107">
            <v>12.26</v>
          </cell>
          <cell r="G107">
            <v>0</v>
          </cell>
        </row>
        <row r="108">
          <cell r="B108" t="str">
            <v>18.12.170</v>
          </cell>
          <cell r="C108" t="str">
            <v>Fusível tipo NH de 250A, tamanho 1, SIEMENS ou similar, inclusive instalação em quadro.</v>
          </cell>
          <cell r="D108" t="str">
            <v>un</v>
          </cell>
          <cell r="F108">
            <v>12.26</v>
          </cell>
          <cell r="G108">
            <v>0</v>
          </cell>
        </row>
        <row r="110">
          <cell r="B110" t="str">
            <v>18.13</v>
          </cell>
        </row>
        <row r="111">
          <cell r="B111" t="str">
            <v>18.13.005</v>
          </cell>
          <cell r="C111" t="str">
            <v>Eletroduto flexível preto de 1", assentado em valas com profundidade de 0,60 m, inclusive escavação e reaterro.</v>
          </cell>
          <cell r="D111" t="str">
            <v>m</v>
          </cell>
          <cell r="F111">
            <v>3.1</v>
          </cell>
          <cell r="G111">
            <v>0</v>
          </cell>
        </row>
        <row r="112">
          <cell r="B112" t="str">
            <v>18.13.010</v>
          </cell>
          <cell r="C112" t="str">
            <v>Eletroduto de PVC rígido rosqueável de 1/2 pol., com luva de rosca interna, inclusive assentamento em lajes.</v>
          </cell>
          <cell r="D112" t="str">
            <v>m</v>
          </cell>
          <cell r="F112">
            <v>1.46</v>
          </cell>
          <cell r="G112">
            <v>0</v>
          </cell>
        </row>
        <row r="113">
          <cell r="B113" t="str">
            <v>18.13.020</v>
          </cell>
          <cell r="C113" t="str">
            <v>Eletroduto de PVC rígido rosqueável de 3/4 pol., com luva de rosca interna, inclusive assentamento em lajes.</v>
          </cell>
          <cell r="D113" t="str">
            <v>m</v>
          </cell>
          <cell r="F113">
            <v>1.51</v>
          </cell>
          <cell r="G113">
            <v>0</v>
          </cell>
        </row>
        <row r="114">
          <cell r="B114" t="str">
            <v>18.13.030</v>
          </cell>
          <cell r="C114" t="str">
            <v>Eletroduto de PVC rígido rosqueável de 1 pol., com luva de rosca interna, inclusive assentamento em lajes.</v>
          </cell>
          <cell r="D114" t="str">
            <v>m</v>
          </cell>
          <cell r="F114">
            <v>2.54</v>
          </cell>
          <cell r="G114">
            <v>0</v>
          </cell>
        </row>
        <row r="115">
          <cell r="B115" t="str">
            <v>18.13.040</v>
          </cell>
          <cell r="C115" t="str">
            <v>Eletroduto de PVC rígido rosqueável de 1/2 pol., com luva de rosca interna, inclusive assentamento com rasgo em alvenaria.</v>
          </cell>
          <cell r="D115" t="str">
            <v>m</v>
          </cell>
          <cell r="F115">
            <v>2.23</v>
          </cell>
          <cell r="G115">
            <v>0</v>
          </cell>
        </row>
        <row r="116">
          <cell r="B116" t="str">
            <v>18.13.050</v>
          </cell>
          <cell r="C116" t="str">
            <v>Eletroduto de PVC rígido rosqueável de 3/4 pol., com luva de rosca interna, inclusive assentamento com rasgo em alvenaria.</v>
          </cell>
          <cell r="D116" t="str">
            <v>m</v>
          </cell>
          <cell r="F116">
            <v>2.71</v>
          </cell>
          <cell r="G116">
            <v>0</v>
          </cell>
        </row>
        <row r="117">
          <cell r="B117" t="str">
            <v>18.13.060</v>
          </cell>
          <cell r="C117" t="str">
            <v>Eletroduto de PVC rígido rosqueável de 1 pol., com luva de rosca interna, inclusive assentamento com rasgo em alvenaria.</v>
          </cell>
          <cell r="D117" t="str">
            <v>m</v>
          </cell>
          <cell r="F117">
            <v>3.3</v>
          </cell>
          <cell r="G117">
            <v>0</v>
          </cell>
        </row>
        <row r="118">
          <cell r="B118" t="str">
            <v>18.12.070</v>
          </cell>
          <cell r="C118" t="str">
            <v>Eletroduto de PVC rígido rosqueável de 1 1/4 pol., com luva de rosca interna, inclusive assentamento com rasgo em alvenaria.</v>
          </cell>
          <cell r="D118" t="str">
            <v>m</v>
          </cell>
          <cell r="F118">
            <v>4.3099999999999996</v>
          </cell>
          <cell r="G118">
            <v>0</v>
          </cell>
        </row>
        <row r="119">
          <cell r="B119" t="str">
            <v>18.13.080</v>
          </cell>
          <cell r="C119" t="str">
            <v>Eletroduto de PVC rígido rosqueável de 1 1/2 pol., com luva de rosca interna, inclusive assentamento com rasgo em alvenaria.</v>
          </cell>
          <cell r="D119" t="str">
            <v>m</v>
          </cell>
          <cell r="F119">
            <v>5.65</v>
          </cell>
          <cell r="G119">
            <v>0</v>
          </cell>
        </row>
        <row r="120">
          <cell r="B120" t="str">
            <v>18.13.085</v>
          </cell>
          <cell r="C120" t="str">
            <v>Fornecimento e colocação de eletroduto de ferro galvanizado de 3 ".</v>
          </cell>
          <cell r="D120" t="str">
            <v>m</v>
          </cell>
          <cell r="F120">
            <v>29.91</v>
          </cell>
        </row>
        <row r="121">
          <cell r="B121" t="str">
            <v>18.13.086</v>
          </cell>
          <cell r="C121" t="str">
            <v>Fornecimento e instalação de quadro de distribuição para telefone.</v>
          </cell>
          <cell r="D121" t="str">
            <v>un</v>
          </cell>
          <cell r="F121">
            <v>96.07</v>
          </cell>
        </row>
        <row r="122">
          <cell r="B122" t="str">
            <v>18.13.090</v>
          </cell>
          <cell r="C122" t="str">
            <v>Eletroduto de PVC rígido rosqueável de 2 pol., com luva de rosca interna, inclusive assentamento com rasgo em alvenaria.</v>
          </cell>
          <cell r="D122" t="str">
            <v>m</v>
          </cell>
          <cell r="F122">
            <v>7.33</v>
          </cell>
          <cell r="G122">
            <v>0</v>
          </cell>
        </row>
        <row r="123">
          <cell r="B123" t="str">
            <v>18.13.100</v>
          </cell>
          <cell r="C123" t="str">
            <v>Eletroduto de PVC rígido rosqueável de 3 pol., com luva de rosca interna, inclusive assentamento com rasgo em alvenaria.</v>
          </cell>
          <cell r="D123" t="str">
            <v>m</v>
          </cell>
          <cell r="F123">
            <v>13.81</v>
          </cell>
          <cell r="G123">
            <v>0</v>
          </cell>
        </row>
        <row r="124">
          <cell r="B124" t="str">
            <v>18.13.110</v>
          </cell>
          <cell r="C124" t="str">
            <v>Eletroduto de PVC rígido rosqueável de 1/2 pol., com luva de rosca interna assentado em valas com profundidade de 0,60 m, inclusive escavação e reaterro.</v>
          </cell>
          <cell r="D124" t="str">
            <v>m</v>
          </cell>
          <cell r="F124">
            <v>3.33</v>
          </cell>
          <cell r="G124">
            <v>0</v>
          </cell>
        </row>
        <row r="125">
          <cell r="B125" t="str">
            <v>18.13.120</v>
          </cell>
          <cell r="C125" t="str">
            <v>Eletroduto de PVC rígido rosqueável de 3/4 pol., com luva de rosca interna assentado em valas com profundidade de 0,60 m, inclusive escavação e reaterro.</v>
          </cell>
          <cell r="D125" t="str">
            <v>m</v>
          </cell>
          <cell r="F125">
            <v>4.01</v>
          </cell>
          <cell r="G125">
            <v>0</v>
          </cell>
        </row>
        <row r="126">
          <cell r="B126" t="str">
            <v>18.13.130</v>
          </cell>
          <cell r="C126" t="str">
            <v>Eletroduto de PVC rígido rosqueável de 1 pol., com luva de rosca interna assentado em valas com profundidade de 0,60 m, inclusive escavação e reaterro.</v>
          </cell>
          <cell r="D126" t="str">
            <v>m</v>
          </cell>
          <cell r="F126">
            <v>5.39</v>
          </cell>
          <cell r="G126">
            <v>0</v>
          </cell>
        </row>
        <row r="127">
          <cell r="B127" t="str">
            <v>18.13.140</v>
          </cell>
          <cell r="C127" t="str">
            <v>Eletroduto de PVC rígido rosqueável de 1 1/2 pol., com luva de rosca interna assentado em valas com profundidade de 0,60 m, inclusive escavação e reaterro.</v>
          </cell>
          <cell r="D127" t="str">
            <v>m</v>
          </cell>
          <cell r="F127">
            <v>6.99</v>
          </cell>
          <cell r="G127">
            <v>0</v>
          </cell>
        </row>
        <row r="128">
          <cell r="B128" t="str">
            <v>18.13.150</v>
          </cell>
          <cell r="C128" t="str">
            <v>Eletroduto de PVC rígido rosqueável de 2 pol., com luva de rosca interna assentado em valas com profundidade de 0,60 m, inclusive escavação e reaterro.</v>
          </cell>
          <cell r="D128" t="str">
            <v>m</v>
          </cell>
          <cell r="F128">
            <v>8.6199999999999992</v>
          </cell>
          <cell r="G128">
            <v>0</v>
          </cell>
        </row>
        <row r="129">
          <cell r="B129" t="str">
            <v>18.13.160</v>
          </cell>
          <cell r="C129" t="str">
            <v>Eletroduto de PVC rígido rosqueável de 3 pol., com luva de rosca interna assentado em valas com profundidade de 0,60 m, inclusive escavação e reaterro.</v>
          </cell>
          <cell r="D129" t="str">
            <v>m</v>
          </cell>
          <cell r="F129">
            <v>15.23</v>
          </cell>
          <cell r="G129">
            <v>0</v>
          </cell>
        </row>
        <row r="130">
          <cell r="B130" t="str">
            <v>18.13.170</v>
          </cell>
          <cell r="C130" t="str">
            <v>Eletroduto de PVC rígido rosqueável de 4 pol., com luva de rosca interna assentado em valas com profundidade de 0,60 m, inclusive escavação e reaterro.</v>
          </cell>
          <cell r="D130" t="str">
            <v>m</v>
          </cell>
          <cell r="F130">
            <v>22.81</v>
          </cell>
          <cell r="G130">
            <v>0</v>
          </cell>
        </row>
        <row r="132">
          <cell r="B132" t="str">
            <v>18.14</v>
          </cell>
        </row>
        <row r="133">
          <cell r="B133" t="str">
            <v>18.14.010</v>
          </cell>
          <cell r="C133" t="str">
            <v xml:space="preserve">Curva de PVC rígido rosqueável de 3/4 pol., com luva de rosca interna, inclusive assentado. </v>
          </cell>
          <cell r="D133" t="str">
            <v>un</v>
          </cell>
          <cell r="F133">
            <v>1.84</v>
          </cell>
          <cell r="G133">
            <v>0</v>
          </cell>
        </row>
        <row r="134">
          <cell r="B134" t="str">
            <v>18.14.020</v>
          </cell>
          <cell r="C134" t="str">
            <v xml:space="preserve">Curva de PVC rígido rosqueável de 1 pol., com luva de rosca interna, inclusive assentado. </v>
          </cell>
          <cell r="D134" t="str">
            <v>un</v>
          </cell>
          <cell r="F134">
            <v>2.6</v>
          </cell>
          <cell r="G134">
            <v>0</v>
          </cell>
        </row>
        <row r="135">
          <cell r="B135" t="str">
            <v>18.14.030</v>
          </cell>
          <cell r="C135" t="str">
            <v xml:space="preserve">Curva de PVC rígido rosqueável de 1 1/4 pol., com luva de rosca interna, inclusive assentado. </v>
          </cell>
          <cell r="D135" t="str">
            <v>un</v>
          </cell>
          <cell r="F135">
            <v>4.0999999999999996</v>
          </cell>
          <cell r="G135">
            <v>0</v>
          </cell>
        </row>
        <row r="136">
          <cell r="B136" t="str">
            <v>18.14.040</v>
          </cell>
          <cell r="C136" t="str">
            <v xml:space="preserve">Curva de PVC rígido rosqueável de 1 1/2 pol., com luva de rosca interna, inclusive assentado. </v>
          </cell>
          <cell r="D136" t="str">
            <v>un</v>
          </cell>
          <cell r="F136">
            <v>5.0999999999999996</v>
          </cell>
          <cell r="G136">
            <v>0</v>
          </cell>
        </row>
        <row r="137">
          <cell r="B137" t="str">
            <v>18.14.050</v>
          </cell>
          <cell r="C137" t="str">
            <v xml:space="preserve">Curva de PVC rígido rosqueável de 2 pol., com luva de rosca interna, inclusive assentado. </v>
          </cell>
          <cell r="D137" t="str">
            <v>un</v>
          </cell>
          <cell r="F137">
            <v>7.96</v>
          </cell>
          <cell r="G137">
            <v>0</v>
          </cell>
        </row>
        <row r="138">
          <cell r="B138" t="str">
            <v>18.14.060</v>
          </cell>
          <cell r="C138" t="str">
            <v xml:space="preserve">Curva de PVC rígido rosqueável de 3 pol., com luva de rosca interna, inclusive assentado. </v>
          </cell>
          <cell r="D138" t="str">
            <v>un</v>
          </cell>
          <cell r="F138">
            <v>23.46</v>
          </cell>
          <cell r="G138">
            <v>0</v>
          </cell>
        </row>
        <row r="139">
          <cell r="B139" t="str">
            <v>18.14.070</v>
          </cell>
          <cell r="C139" t="str">
            <v xml:space="preserve">Curva de PVC rígido rosqueável de 4 pol., com luva de rosca interna, inclusive assentado. </v>
          </cell>
          <cell r="D139" t="str">
            <v>un</v>
          </cell>
          <cell r="F139">
            <v>37.86</v>
          </cell>
          <cell r="G139">
            <v>0</v>
          </cell>
        </row>
        <row r="141">
          <cell r="B141" t="str">
            <v>18.15</v>
          </cell>
        </row>
        <row r="142">
          <cell r="B142" t="str">
            <v>18.15.010</v>
          </cell>
          <cell r="C142" t="str">
            <v>Caixa 4 x 2 pol. Tigreflex ou similar,  inclusive assentamento.</v>
          </cell>
          <cell r="D142" t="str">
            <v>un</v>
          </cell>
          <cell r="F142">
            <v>1.45</v>
          </cell>
          <cell r="G142">
            <v>0</v>
          </cell>
        </row>
        <row r="143">
          <cell r="B143" t="str">
            <v>18.15.020</v>
          </cell>
          <cell r="C143" t="str">
            <v>Caixa 4 x 4 pol. Tigreflex ou similar,  inclusive assentamento.</v>
          </cell>
          <cell r="D143" t="str">
            <v>un</v>
          </cell>
          <cell r="F143">
            <v>1.75</v>
          </cell>
          <cell r="G143">
            <v>0</v>
          </cell>
        </row>
        <row r="144">
          <cell r="B144" t="str">
            <v>18.15.030</v>
          </cell>
          <cell r="C144" t="str">
            <v>Caixa octogonal de 4" Tigreflex ou similar, com fundo móvel, inclusive assentaemnto em laje.</v>
          </cell>
          <cell r="D144" t="str">
            <v>un</v>
          </cell>
          <cell r="F144">
            <v>1.9</v>
          </cell>
          <cell r="G144">
            <v>0</v>
          </cell>
        </row>
        <row r="145">
          <cell r="B145" t="str">
            <v>18.15.035</v>
          </cell>
          <cell r="C145" t="str">
            <v>Fornecimento e colocação de caixa pré-moldada para ar-condicionado de 15.000 BTU's</v>
          </cell>
          <cell r="D145" t="str">
            <v>un</v>
          </cell>
          <cell r="F145">
            <v>73.38</v>
          </cell>
        </row>
        <row r="147">
          <cell r="B147" t="str">
            <v>18.16</v>
          </cell>
        </row>
        <row r="148">
          <cell r="B148" t="str">
            <v>18.16.010</v>
          </cell>
          <cell r="C148" t="str">
            <v>Tomada de embutir (2P+T) com placa para caixa de 4 x 2 pol., 20 A, 250 V, Pial (linha silentoque) ou similar, inclusive instalação.</v>
          </cell>
          <cell r="D148" t="str">
            <v>un</v>
          </cell>
          <cell r="F148">
            <v>7.08</v>
          </cell>
          <cell r="G148">
            <v>0</v>
          </cell>
        </row>
        <row r="149">
          <cell r="B149" t="str">
            <v>18.16.020</v>
          </cell>
          <cell r="C149" t="str">
            <v>Tomada de embutir para telefone quatro polos, Padrão Telebrás, com placa, para caixa de 4 x 2 pol., Pial (linha silentoque) ou similar, inclusive instalação.</v>
          </cell>
          <cell r="D149" t="str">
            <v>un</v>
          </cell>
          <cell r="F149">
            <v>6.55</v>
          </cell>
          <cell r="G149">
            <v>0</v>
          </cell>
        </row>
        <row r="151">
          <cell r="B151" t="str">
            <v>18.17</v>
          </cell>
        </row>
        <row r="152">
          <cell r="B152" t="str">
            <v>18.17.010</v>
          </cell>
          <cell r="C152" t="str">
            <v>Conjunto ARSTOP ou similar de embutir, em caixa 4 x 4 pol., com placa, tomada Tripolar para pino chato e disjuntor termomagnético de 25 A, 250 V, inclusive instalação.</v>
          </cell>
          <cell r="D152" t="str">
            <v>un</v>
          </cell>
          <cell r="F152">
            <v>20.72</v>
          </cell>
          <cell r="G152">
            <v>0</v>
          </cell>
        </row>
        <row r="154">
          <cell r="B154" t="str">
            <v>18.18</v>
          </cell>
        </row>
        <row r="155">
          <cell r="B155" t="str">
            <v>18.18.010</v>
          </cell>
          <cell r="C155" t="str">
            <v>Interruptor de embutir de uma secção para caixa de 4 x 2 pol., com placa, 10 A, 250 V, Pial (linha silentoque) ou similar, inclusive instalação.</v>
          </cell>
          <cell r="D155" t="str">
            <v>un</v>
          </cell>
          <cell r="F155">
            <v>3.9</v>
          </cell>
          <cell r="G155">
            <v>0</v>
          </cell>
        </row>
        <row r="156">
          <cell r="B156" t="str">
            <v>18.18.020</v>
          </cell>
          <cell r="C156" t="str">
            <v>Interruptor de embutir de duas secções para caixa de 4 x 2 pol., com placa, 10 A, 250 V, Pial (linha silentoque) ou similar, inclusive instalação.</v>
          </cell>
          <cell r="D156" t="str">
            <v>un</v>
          </cell>
          <cell r="F156">
            <v>6.76</v>
          </cell>
          <cell r="G156">
            <v>0</v>
          </cell>
        </row>
        <row r="157">
          <cell r="B157" t="str">
            <v>18.18.030</v>
          </cell>
          <cell r="C157" t="str">
            <v>Interruptor de embutir de três secções para caixa de 4 x 2 pol., com placa, 10 A, 250 V, Pial (linha silentoque) ou similar, inclusive instalação.</v>
          </cell>
          <cell r="D157" t="str">
            <v>un</v>
          </cell>
          <cell r="F157">
            <v>8.8800000000000008</v>
          </cell>
          <cell r="G157">
            <v>0</v>
          </cell>
        </row>
        <row r="158">
          <cell r="B158" t="str">
            <v>18.18.040</v>
          </cell>
          <cell r="C158" t="str">
            <v>Interruptor de embutir de uma secção conjugada com tomada, para caixa de 4 x 2 pol., com placa, 10 A, 250 V, Pial (linha silentoque) ou similar, inclusive instalação.</v>
          </cell>
          <cell r="D158" t="str">
            <v>un</v>
          </cell>
          <cell r="F158">
            <v>6.71</v>
          </cell>
          <cell r="G158">
            <v>0</v>
          </cell>
        </row>
        <row r="159">
          <cell r="B159" t="str">
            <v>18.18.050</v>
          </cell>
          <cell r="C159" t="str">
            <v>Interruptor de embutir de duas secções conjugada com tomada, para caixa de 4 x 2 pol., com placa, 10 A, 250 V, Pial (linha silentoque) ou similar, inclusive instalação.</v>
          </cell>
          <cell r="D159" t="str">
            <v>un</v>
          </cell>
          <cell r="F159">
            <v>8.93</v>
          </cell>
          <cell r="G159">
            <v>0</v>
          </cell>
        </row>
        <row r="160">
          <cell r="B160" t="str">
            <v>18.18.060</v>
          </cell>
          <cell r="C160" t="str">
            <v>Interruptor de embutir Three-Way (vai e vem), para caixa de 4 x 2 pol., com placa, 10 A, 250 V, Pial (linha silentoque) ou similar, inclusive instalação.</v>
          </cell>
          <cell r="D160" t="str">
            <v>un</v>
          </cell>
          <cell r="F160">
            <v>5.19</v>
          </cell>
          <cell r="G160">
            <v>0</v>
          </cell>
        </row>
        <row r="162">
          <cell r="B162" t="str">
            <v>18.19</v>
          </cell>
        </row>
        <row r="163">
          <cell r="B163" t="str">
            <v>18.19.010</v>
          </cell>
          <cell r="C163" t="str">
            <v>Fio de cobre, têmpera mole, classe 1, isolamento de PVC - 70 C, tipo BWF, 750 V, Foreplast ou similar, S.M. - 1,5 mm², inclusive instalação em eletroduto.</v>
          </cell>
          <cell r="D163" t="str">
            <v>m</v>
          </cell>
          <cell r="F163">
            <v>0.59</v>
          </cell>
          <cell r="G163">
            <v>0</v>
          </cell>
        </row>
        <row r="164">
          <cell r="B164" t="str">
            <v>18.19.020</v>
          </cell>
          <cell r="C164" t="str">
            <v>Fio de cobre, têmpera mole, classe 1, isolamento de PVC - 70 C, tipo BWF, 750 V, Foreplast ou similar, S.M. - 2,5 mm², inclusive instalação em eletroduto.</v>
          </cell>
          <cell r="D164" t="str">
            <v>m</v>
          </cell>
          <cell r="F164">
            <v>0.85</v>
          </cell>
          <cell r="G164">
            <v>0</v>
          </cell>
        </row>
        <row r="165">
          <cell r="B165" t="str">
            <v>18.19.025</v>
          </cell>
          <cell r="C165" t="str">
            <v>Cabro de cobre, têmpera mole, encordoamento classe 2, isolamento de PVC - 70 C, tipo BWF, 750 V, Foreplast ou similar, S.M. - 2,5 mm², inclusive instalação em eletroduto.</v>
          </cell>
          <cell r="D165" t="str">
            <v>m</v>
          </cell>
          <cell r="F165">
            <v>0.9</v>
          </cell>
          <cell r="G165">
            <v>0</v>
          </cell>
        </row>
        <row r="166">
          <cell r="B166" t="str">
            <v>18.19.030</v>
          </cell>
          <cell r="C166" t="str">
            <v>Cabo de cobre, têmpera mole, encordoamento classe 2, isolamento de PVC - 70 C, tipo BWF, 750 V, Foreplast ou similar, S.M. - 4,0 mm², inclusive instalação em eletroduto.</v>
          </cell>
          <cell r="D166" t="str">
            <v>m</v>
          </cell>
          <cell r="F166">
            <v>0.94</v>
          </cell>
          <cell r="G166">
            <v>0</v>
          </cell>
        </row>
        <row r="167">
          <cell r="B167" t="str">
            <v>18.19.040</v>
          </cell>
          <cell r="C167" t="str">
            <v>Cabo de cobre, têmpera mole, encordoamento classe 2, isolamento de PVC - 70 C, tipo BWF, 750 V, Foreplast ou similar, S.M. - 6,0 mm², inclusive instalação em eletroduto.</v>
          </cell>
          <cell r="D167" t="str">
            <v>m</v>
          </cell>
          <cell r="F167">
            <v>1.1299999999999999</v>
          </cell>
          <cell r="G167">
            <v>0</v>
          </cell>
        </row>
        <row r="168">
          <cell r="B168" t="str">
            <v>18.19.041</v>
          </cell>
          <cell r="C168" t="str">
            <v>Cabo de cobre, têmpera mole, encordoamento classe 2, isolamento de PVC - 70 C, tipo BWF, 750 V, Foreplast ou similar, S.M. - 10,0 mm², inclusive instalação em eletroduto.</v>
          </cell>
          <cell r="D168" t="str">
            <v>m</v>
          </cell>
          <cell r="F168">
            <v>1.6</v>
          </cell>
          <cell r="G168">
            <v>0</v>
          </cell>
        </row>
        <row r="169">
          <cell r="B169" t="str">
            <v>18.19.042</v>
          </cell>
          <cell r="C169" t="str">
            <v>Cabo de cobre, têmpera mole, encordoamento classe 2, isolamento de PVC - 70 C, tipo BWF, 750 V, Foreplast ou similar, S.M. - 16,0 mm², inclusive instalação em eletroduto.</v>
          </cell>
          <cell r="D169" t="str">
            <v>m</v>
          </cell>
          <cell r="F169">
            <v>2.11</v>
          </cell>
          <cell r="G169">
            <v>0</v>
          </cell>
        </row>
        <row r="170">
          <cell r="B170" t="str">
            <v>18.19.043</v>
          </cell>
          <cell r="C170" t="str">
            <v>Cabo de cobre, têmpera mole, encordoamento classe 2, isolamento de PVC - 70 C, tipo BWF, 750 V, Foreplast ou similar, S.M. - 25,0 mm², inclusive instalação em eletroduto.</v>
          </cell>
          <cell r="D170" t="str">
            <v>m</v>
          </cell>
          <cell r="F170">
            <v>2.93</v>
          </cell>
          <cell r="G170">
            <v>0</v>
          </cell>
        </row>
        <row r="171">
          <cell r="B171" t="str">
            <v>18.19.046</v>
          </cell>
          <cell r="C171" t="str">
            <v>Cabo de cobre (1 condutor), têmpera mole, encordoamento classe 2, isolamento de PVC - Flame Resistant - 70 C, 0,6 / 1 Kv, cobertura de PVC-ST 1, Foremax ou similar, S.M. - 1,5 mm², inclusive instalação em eletroduto.</v>
          </cell>
          <cell r="D171" t="str">
            <v>m</v>
          </cell>
          <cell r="F171">
            <v>0.69</v>
          </cell>
          <cell r="G171">
            <v>0</v>
          </cell>
        </row>
        <row r="172">
          <cell r="B172" t="str">
            <v>18.19.047</v>
          </cell>
          <cell r="C172" t="str">
            <v>Cabo de cobre (1 condutor), têmpera mole, encordoamento classe 2, isolamento de PVC - Flame Resistant - 70 C, 0,6 / 1 Kv, cobertura de PVC-ST 1, Foremax ou similar, S.M. - 2,5 mm², inclusive instalação em eletroduto.</v>
          </cell>
          <cell r="D172" t="str">
            <v>m</v>
          </cell>
          <cell r="F172">
            <v>0.83</v>
          </cell>
          <cell r="G172">
            <v>0</v>
          </cell>
        </row>
        <row r="173">
          <cell r="B173" t="str">
            <v>18.19.048</v>
          </cell>
          <cell r="C173" t="str">
            <v>Cabo de cobre (1 condutor), têmpera mole, encordoamento classe 2, isolamento de PVC - Flame Resistant - 70 C, 0,6 / 1 Kv, cobertura de PVC-ST 1, Foremax ou similar, S.M. - 4,0 mm², inclusive instalação em eletroduto.</v>
          </cell>
          <cell r="D173" t="str">
            <v>m</v>
          </cell>
          <cell r="F173">
            <v>1.29</v>
          </cell>
          <cell r="G173">
            <v>0</v>
          </cell>
        </row>
        <row r="174">
          <cell r="B174" t="str">
            <v>18.19.049</v>
          </cell>
          <cell r="C174" t="str">
            <v>Cabo de cobre (1 condutor), têmpera mole, encordoamento classe 2, isolamento de PVC - Flame Resistant - 70 C, 0,6 / 1 Kv, cobertura de PVC-ST 1, Foremax ou similar, S.M. - 6,0 mm², inclusive instalação em eletroduto.</v>
          </cell>
          <cell r="D174" t="str">
            <v>m</v>
          </cell>
          <cell r="F174">
            <v>1.56</v>
          </cell>
          <cell r="G174">
            <v>0</v>
          </cell>
        </row>
        <row r="175">
          <cell r="B175" t="str">
            <v>18.19.050</v>
          </cell>
          <cell r="C175" t="str">
            <v>Cabo de cobre (1 condutor), têmpera mole, encordoamento classe 2, isolamento de PVC - Flame Resistant - 70 C, 0,6 / 1 Kv, cobertura de PVC-ST 1, Foremax ou similar, S.M. - 10,0 mm², inclusive instalação em eletroduto.</v>
          </cell>
          <cell r="D175" t="str">
            <v>m</v>
          </cell>
          <cell r="F175">
            <v>2.06</v>
          </cell>
          <cell r="G175">
            <v>0</v>
          </cell>
        </row>
        <row r="176">
          <cell r="B176" t="str">
            <v>18.19.060</v>
          </cell>
          <cell r="C176" t="str">
            <v>Cabo de cobre (1 condutor), têmpera mole, encordoamento classe 2, isolamento de PVC - Flame Resistant - 70 C, 0,6 / 1 Kv, cobertura de PVC-ST 1, Foremax ou similar, S.M. - 16,0 mm², inclusive instalação em eletroduto.</v>
          </cell>
          <cell r="D176" t="str">
            <v>m</v>
          </cell>
          <cell r="F176">
            <v>2.9</v>
          </cell>
          <cell r="G176">
            <v>0</v>
          </cell>
        </row>
        <row r="177">
          <cell r="B177" t="str">
            <v>18.19.065</v>
          </cell>
          <cell r="C177" t="str">
            <v>Dec., de piso cimentado.</v>
          </cell>
          <cell r="F177">
            <v>9.1</v>
          </cell>
          <cell r="G177">
            <v>0</v>
          </cell>
        </row>
        <row r="178">
          <cell r="B178" t="str">
            <v>18.19.070</v>
          </cell>
          <cell r="C178" t="str">
            <v>Cabo de cobre (1 condutor), têmpera mole, encordoamento classe 2, isolamento de PVC - Flame Resistant - 70 C, 0,6 / 1 Kv, cobertura de PVC-ST 1, Foremax ou similar, S.M. - 25,0 mm², inclusive instalação em eletroduto.</v>
          </cell>
          <cell r="D178" t="str">
            <v>m</v>
          </cell>
          <cell r="F178">
            <v>3.85</v>
          </cell>
          <cell r="G178">
            <v>0</v>
          </cell>
        </row>
        <row r="179">
          <cell r="B179" t="str">
            <v>18.19.080</v>
          </cell>
          <cell r="C179" t="str">
            <v>Cabo de cobre (1 condutor), têmpera mole, encordoamento classe 2, isolamento de PVC - Flame Resistant - 70 C, 0,6 / 1 Kv, cobertura de PVC-ST 1, Foremax ou similar, S.M. - 35,0 mm², inclusive instalação em eletroduto.</v>
          </cell>
          <cell r="D179" t="str">
            <v>m</v>
          </cell>
          <cell r="F179">
            <v>4.91</v>
          </cell>
          <cell r="G179">
            <v>0</v>
          </cell>
        </row>
        <row r="180">
          <cell r="B180" t="str">
            <v>18.19.085</v>
          </cell>
          <cell r="C180" t="str">
            <v>Cabo de Cobre  com isolamento termoplástico para ligação dos postes, com 4,0 mm² - 28 A, inclusive instalação em eletroduto.</v>
          </cell>
          <cell r="D180" t="str">
            <v>m</v>
          </cell>
          <cell r="F180">
            <v>0.8</v>
          </cell>
          <cell r="G180">
            <v>0</v>
          </cell>
        </row>
        <row r="182">
          <cell r="B182" t="str">
            <v>18.20</v>
          </cell>
        </row>
        <row r="183">
          <cell r="B183" t="str">
            <v>18.20.010</v>
          </cell>
          <cell r="C183" t="str">
            <v>Disjuntor monopolar termomagnético até 30 A, 220 V, Eletromar ou similar, inclusive instalação em quadro de distribuição.</v>
          </cell>
          <cell r="D183" t="str">
            <v>un</v>
          </cell>
          <cell r="F183">
            <v>6.01</v>
          </cell>
          <cell r="G183">
            <v>0</v>
          </cell>
        </row>
        <row r="184">
          <cell r="B184" t="str">
            <v>18.20.020</v>
          </cell>
          <cell r="C184" t="str">
            <v>Disjuntor monopolar termomagnético até 35 a 50A, 220 V, Eletromar ou similar, inclusive instalação em quadro de distribuição.</v>
          </cell>
          <cell r="D184" t="str">
            <v>un</v>
          </cell>
          <cell r="F184">
            <v>8.06</v>
          </cell>
          <cell r="G184">
            <v>0</v>
          </cell>
        </row>
        <row r="185">
          <cell r="B185" t="str">
            <v>18.20.030</v>
          </cell>
          <cell r="C185" t="str">
            <v>Disjuntor tripolar termomagnético até 50 A 380, 220 V, Eletromar ou similar, inclusive instalação em quadro de distribuição.</v>
          </cell>
          <cell r="D185" t="str">
            <v>un</v>
          </cell>
          <cell r="F185">
            <v>30.85</v>
          </cell>
          <cell r="G185">
            <v>0</v>
          </cell>
        </row>
        <row r="186">
          <cell r="B186" t="str">
            <v>18.20.040</v>
          </cell>
          <cell r="C186" t="str">
            <v>Disjuntor tripolar termomagnético até 60 a 100 A, 380 V, Eletromar ou similar, inclusive instalação em quadro de distribuição.</v>
          </cell>
          <cell r="D186" t="str">
            <v>un</v>
          </cell>
          <cell r="F186">
            <v>45.39</v>
          </cell>
          <cell r="G186">
            <v>0</v>
          </cell>
        </row>
        <row r="187">
          <cell r="B187" t="str">
            <v>18.20.050</v>
          </cell>
          <cell r="C187" t="str">
            <v>Disjuntor tripolar termomagnético até 120 a 150 A, 380 V, Eletromar ou similar, inclusive instalação em quadro de distribuição.</v>
          </cell>
          <cell r="D187" t="str">
            <v>un</v>
          </cell>
          <cell r="F187">
            <v>115.39</v>
          </cell>
          <cell r="G187">
            <v>0</v>
          </cell>
        </row>
        <row r="188">
          <cell r="B188" t="str">
            <v>18.20.055</v>
          </cell>
          <cell r="C188" t="str">
            <v>Fornecimento e colocação de disjuntor 15 A.</v>
          </cell>
          <cell r="D188" t="str">
            <v>un</v>
          </cell>
          <cell r="F188">
            <v>7.67</v>
          </cell>
        </row>
        <row r="189">
          <cell r="B189" t="str">
            <v>18.20.056</v>
          </cell>
          <cell r="C189" t="str">
            <v>Fornecimento e colocação de disjuntor 50 A.</v>
          </cell>
          <cell r="D189" t="str">
            <v>un</v>
          </cell>
          <cell r="F189">
            <v>10.27</v>
          </cell>
        </row>
        <row r="190">
          <cell r="B190" t="str">
            <v>18.20.057</v>
          </cell>
          <cell r="C190" t="str">
            <v>Fornecimento e colocação de disjuntor tripolar 150 A (quadro de medição).</v>
          </cell>
          <cell r="D190" t="str">
            <v>un</v>
          </cell>
          <cell r="F190">
            <v>149.04</v>
          </cell>
        </row>
        <row r="192">
          <cell r="B192" t="str">
            <v>18.21</v>
          </cell>
        </row>
        <row r="193">
          <cell r="B193" t="str">
            <v>18.21.010</v>
          </cell>
          <cell r="C193" t="str">
            <v xml:space="preserve">Quadro de distribuição metálico de embutir, com barramento de neutro tipo com 600, eletromar ou similar, para até 6 circuitos momopolares, com sobretampa articulada provida de visor transparente, inclusive instalação. </v>
          </cell>
          <cell r="D193" t="str">
            <v>un</v>
          </cell>
          <cell r="F193">
            <v>49.2</v>
          </cell>
          <cell r="G193">
            <v>0</v>
          </cell>
        </row>
        <row r="194">
          <cell r="B194" t="str">
            <v>18.21.020</v>
          </cell>
          <cell r="C194" t="str">
            <v xml:space="preserve">Quadro de distribuição metálico de embutir, com barramento de neutro tipo com 600, eletromar ou similar, para até 8 circuitos momopolares, com sobretampa articulada provida de visor transparente, inclusive instalação. </v>
          </cell>
          <cell r="D194" t="str">
            <v>un</v>
          </cell>
          <cell r="F194">
            <v>52.3</v>
          </cell>
          <cell r="G194">
            <v>0</v>
          </cell>
        </row>
        <row r="196">
          <cell r="B196" t="str">
            <v>18.21.150</v>
          </cell>
          <cell r="C196" t="str">
            <v xml:space="preserve">Quadro de distribuição metálico de embutir, com barramento, chave geral e placa neutro ref. QDETN-12, Cemar ou similar, para até 12 circuitos momopolares, com porta, inclusive instalação. </v>
          </cell>
          <cell r="D196" t="str">
            <v>un</v>
          </cell>
          <cell r="F196">
            <v>50.64</v>
          </cell>
          <cell r="G196">
            <v>0</v>
          </cell>
        </row>
        <row r="197">
          <cell r="B197" t="str">
            <v>18.21.030</v>
          </cell>
          <cell r="C197" t="str">
            <v xml:space="preserve">Quadro de distribuição metálico de embutir, com barramento, chave geral e placa neutro tipo PQR 15 C, eletromar ou similar, para até 15 circuitos momopolares, com porta e trinco, inclusive instalação. </v>
          </cell>
          <cell r="D197" t="str">
            <v>un</v>
          </cell>
          <cell r="F197">
            <v>163.95</v>
          </cell>
          <cell r="G197">
            <v>0</v>
          </cell>
        </row>
        <row r="198">
          <cell r="B198" t="str">
            <v>18.21.035</v>
          </cell>
          <cell r="C198" t="str">
            <v xml:space="preserve">Quadro de distribuição metálico de embutir, com barramento, chave geral e placa neutro tipo PQR 18 CA, eletromar ou similar, para até 18 circuitos momopolares, com porta e trinco, inclusive instalação. </v>
          </cell>
          <cell r="D198" t="str">
            <v>un</v>
          </cell>
          <cell r="F198">
            <v>213.95</v>
          </cell>
          <cell r="G198">
            <v>0</v>
          </cell>
        </row>
        <row r="199">
          <cell r="B199" t="str">
            <v>18.21.170</v>
          </cell>
          <cell r="C199" t="str">
            <v xml:space="preserve">Quadro de distribuição metálico de embutir, com barramento, chave geral e placa neutro ref. QDETN-32 Cemar ou similar, para 32 , circuitos momopolares, com porta e trinco, inclusive instalação. </v>
          </cell>
          <cell r="D199" t="str">
            <v>un</v>
          </cell>
          <cell r="F199">
            <v>104.28</v>
          </cell>
          <cell r="G199">
            <v>0</v>
          </cell>
        </row>
        <row r="200">
          <cell r="B200" t="str">
            <v>18.21.045</v>
          </cell>
          <cell r="C200" t="str">
            <v>Luminária tipo globo leitoso completa.</v>
          </cell>
          <cell r="D200" t="str">
            <v>un</v>
          </cell>
          <cell r="F200">
            <v>24.83</v>
          </cell>
        </row>
        <row r="201">
          <cell r="B201" t="str">
            <v>18.21.050</v>
          </cell>
          <cell r="C201" t="str">
            <v xml:space="preserve">Quadro de distribuição metálico de embutir, com barramento, chave geral e placa neutro tipo PQR 30 CA, eletromar ou similar, para 30 , circuitos momopolares, com porta e trinco, inclusive instalação. </v>
          </cell>
          <cell r="D201" t="str">
            <v>un</v>
          </cell>
          <cell r="F201">
            <v>258.60000000000002</v>
          </cell>
          <cell r="G201">
            <v>0</v>
          </cell>
        </row>
        <row r="202">
          <cell r="B202" t="str">
            <v>18.21.060</v>
          </cell>
          <cell r="C202" t="str">
            <v xml:space="preserve">Quadro de distribuição metálico de embutir, sem barramento, tipo QCSP, Gomes ou similar, para até 3 circuitos momopolares, sem porta, inclusive instalação. </v>
          </cell>
          <cell r="D202" t="str">
            <v>un</v>
          </cell>
          <cell r="F202">
            <v>16.18</v>
          </cell>
          <cell r="G202">
            <v>0</v>
          </cell>
        </row>
        <row r="203">
          <cell r="B203" t="str">
            <v>18.21.070</v>
          </cell>
          <cell r="C203" t="str">
            <v xml:space="preserve">Quadro de distribuição metálico de embutir, sem barramento, tipo QCCP, Gomes ou similar, para até 3 circuitos momopolares, com porta, inclusive instalação. </v>
          </cell>
          <cell r="D203" t="str">
            <v>un</v>
          </cell>
          <cell r="F203">
            <v>16.78</v>
          </cell>
          <cell r="G203">
            <v>0</v>
          </cell>
        </row>
        <row r="204">
          <cell r="B204" t="str">
            <v>18.21.080</v>
          </cell>
          <cell r="C204" t="str">
            <v xml:space="preserve">Quadro de distribuição metálico de embutir, sem barramento, tipo QCCP, Gomes ou similar, para até 6 circuitos momopolares, com porta, inclusive instalação. </v>
          </cell>
          <cell r="D204" t="str">
            <v>un</v>
          </cell>
          <cell r="F204">
            <v>19.13</v>
          </cell>
          <cell r="G204">
            <v>0</v>
          </cell>
        </row>
        <row r="205">
          <cell r="B205" t="str">
            <v>18.21.090</v>
          </cell>
          <cell r="C205" t="str">
            <v xml:space="preserve">Quadro de distribuição metálico de embutir, sem barramento, tipo QCCP, Gomes ou similar, para até 12 circuitos momopolares, com porta, inclusive instalação. </v>
          </cell>
          <cell r="D205" t="str">
            <v>un</v>
          </cell>
          <cell r="F205">
            <v>24.78</v>
          </cell>
          <cell r="G205">
            <v>0</v>
          </cell>
        </row>
        <row r="206">
          <cell r="B206" t="str">
            <v>18.21.100</v>
          </cell>
          <cell r="C206" t="str">
            <v xml:space="preserve">Quadro de distribuição metálico de embutir, sem barramento, tipo QCCP, Gomes ou similar, para até 18 circuitos momopolares, com porta, inclusive instalação. </v>
          </cell>
          <cell r="D206" t="str">
            <v>un</v>
          </cell>
          <cell r="F206">
            <v>44.17</v>
          </cell>
          <cell r="G206">
            <v>0</v>
          </cell>
        </row>
        <row r="208">
          <cell r="B208" t="str">
            <v>18.22</v>
          </cell>
        </row>
        <row r="209">
          <cell r="B209" t="str">
            <v>18.22.005</v>
          </cell>
          <cell r="C209" t="str">
            <v>Fornecimento e instalação de módulo de  distribuição com barramento para 300 A.</v>
          </cell>
          <cell r="D209" t="str">
            <v>un</v>
          </cell>
          <cell r="F209">
            <v>1747.73</v>
          </cell>
        </row>
        <row r="210">
          <cell r="B210" t="str">
            <v>18.22.010</v>
          </cell>
          <cell r="C210" t="str">
            <v>Ponto de luz em teto ou parede, incluindo caixa 4 x 4 pol. Tigreflex ou similar, tubulação PVC rígido e fiação, até o quadro de distribuição.</v>
          </cell>
          <cell r="D210" t="str">
            <v>pt</v>
          </cell>
          <cell r="F210">
            <v>18.059999999999999</v>
          </cell>
          <cell r="G210">
            <v>0</v>
          </cell>
        </row>
        <row r="211">
          <cell r="B211" t="str">
            <v>18.22.015</v>
          </cell>
          <cell r="C211" t="str">
            <v>Recuperação do quadro de medição existente (substação área)</v>
          </cell>
          <cell r="D211" t="str">
            <v>un</v>
          </cell>
          <cell r="F211">
            <v>251.95</v>
          </cell>
        </row>
        <row r="212">
          <cell r="B212" t="str">
            <v>18.22.016</v>
          </cell>
          <cell r="C212" t="str">
            <v>Fornecimento e colocação de cabo 50 mm² (substação ao módulo de distribuição)</v>
          </cell>
          <cell r="D212" t="str">
            <v>m</v>
          </cell>
          <cell r="F212">
            <v>9.75</v>
          </cell>
        </row>
        <row r="213">
          <cell r="B213" t="str">
            <v>18.22.020</v>
          </cell>
          <cell r="C213" t="str">
            <v>Ponto de interruptor de uma secção, Pial ou similar, inclusive tubulação PVC rígido, fiação, caixa 4 x 2 pol., Tigreflex ou similar placa e demais acessórios, até o ponto de luz.</v>
          </cell>
          <cell r="D213" t="str">
            <v>pt</v>
          </cell>
          <cell r="F213">
            <v>16.62</v>
          </cell>
          <cell r="G213">
            <v>0</v>
          </cell>
        </row>
        <row r="214">
          <cell r="B214" t="str">
            <v>18.22.030</v>
          </cell>
          <cell r="C214" t="str">
            <v>Ponto de interruptor de 2 secções, Pial ou similar, inclusive tubulação PVC rígido, fiação, caixa 4 x 2 pol., Tigreflex ou similar, placa e demais acessórios, até o ponto de luz.</v>
          </cell>
          <cell r="D214" t="str">
            <v>pt</v>
          </cell>
          <cell r="F214">
            <v>24.04</v>
          </cell>
          <cell r="G214">
            <v>0</v>
          </cell>
        </row>
        <row r="215">
          <cell r="B215" t="str">
            <v>18.22.040</v>
          </cell>
          <cell r="C215" t="str">
            <v>Ponto de interruptor de 3 secções, Pial ou similar, inclusive tubulação PVC rígido, fiação, caixa 4 x 2 pol., Tigreflex ou similar, placa e demais acessórios, até o ponto de luz.</v>
          </cell>
          <cell r="D215" t="str">
            <v>pt</v>
          </cell>
          <cell r="F215">
            <v>29.36</v>
          </cell>
          <cell r="G215">
            <v>0</v>
          </cell>
        </row>
        <row r="216">
          <cell r="B216" t="str">
            <v>18.22.050</v>
          </cell>
          <cell r="C216" t="str">
            <v>Ponto de interruptor Three-Way, Pial ou similar, inclusive tubulação PVC rígido, fiação, caixa 4 x 2 pol., Tigreflex ou similar, placa e demais acessórios, até o ponto de luz.</v>
          </cell>
          <cell r="D216" t="str">
            <v>pt</v>
          </cell>
          <cell r="F216">
            <v>47.79</v>
          </cell>
          <cell r="G216">
            <v>0</v>
          </cell>
        </row>
        <row r="217">
          <cell r="B217" t="str">
            <v>18.22.060</v>
          </cell>
          <cell r="C217" t="str">
            <v>Ponto de tomada universal (2P+1 T), Pial ou similar, inclusive tubulação PVC rígido, fiação, caixa 4 x 2 pol., Tigreflex ou similar, placa e demais acessórios, até o ponto de luz ou quadro de distribuição.</v>
          </cell>
          <cell r="D217" t="str">
            <v>pt</v>
          </cell>
          <cell r="F217">
            <v>29.94</v>
          </cell>
          <cell r="G217">
            <v>0</v>
          </cell>
        </row>
        <row r="218">
          <cell r="B218" t="str">
            <v>18.22.070</v>
          </cell>
          <cell r="C218" t="str">
            <v>Ponto de tomada universal (2P+1 T), Pial ou similar para 2000 W, inclusive tubulação PVC rígido, fiação, caixa 4 x 2 pol., Tigreflex ou similar, placa e demais acessórios, até o ponto de luz ou quadro de distribuição.</v>
          </cell>
          <cell r="D218" t="str">
            <v>pt</v>
          </cell>
          <cell r="F218">
            <v>44.67</v>
          </cell>
          <cell r="G218">
            <v>0</v>
          </cell>
        </row>
        <row r="219">
          <cell r="B219" t="str">
            <v>18.22.080</v>
          </cell>
          <cell r="C219" t="str">
            <v>Ponto de tomada para ar-condicionado com conjunto tipo Arstop ou similar, em caixa Tigreflex ou similar 4 x 4 pol., com placa, tomada tripolar para pino chato e disjuntor termomagnético de 25 A, inclusive tubulação de PVC rígido, fiação, aterramento e dem</v>
          </cell>
          <cell r="D219" t="str">
            <v>pt</v>
          </cell>
          <cell r="F219">
            <v>56.86</v>
          </cell>
          <cell r="G219">
            <v>0</v>
          </cell>
        </row>
        <row r="220">
          <cell r="B220" t="str">
            <v>18.22.085</v>
          </cell>
          <cell r="C220" t="str">
            <v xml:space="preserve">Ponto de tomada para ar-condicionado </v>
          </cell>
          <cell r="D220" t="str">
            <v>pt</v>
          </cell>
          <cell r="F220">
            <v>67.260000000000005</v>
          </cell>
        </row>
        <row r="221">
          <cell r="B221" t="str">
            <v>18.22.090</v>
          </cell>
          <cell r="C221" t="str">
            <v>Ponto de tomada para telefone, Pial ou similar, em caixa Tigreflex ou similar 4 x 2 pol., inclusive placa, tubulação de PVC rígido, fiação, caixas de passagem e demais acessórios, até a caixa de distribuição do pavimento.</v>
          </cell>
          <cell r="D221" t="str">
            <v>pt</v>
          </cell>
          <cell r="F221">
            <v>30.89</v>
          </cell>
          <cell r="G221">
            <v>0</v>
          </cell>
        </row>
        <row r="222">
          <cell r="B222" t="str">
            <v>18.22.091</v>
          </cell>
          <cell r="C222" t="str">
            <v>Instalação elétrica</v>
          </cell>
          <cell r="D222" t="str">
            <v>vb</v>
          </cell>
          <cell r="F222">
            <v>232.9</v>
          </cell>
          <cell r="G222">
            <v>0</v>
          </cell>
        </row>
        <row r="223">
          <cell r="B223" t="str">
            <v>18.22.095</v>
          </cell>
          <cell r="C223" t="str">
            <v>Ponto de tomada 220 V convencional.</v>
          </cell>
          <cell r="D223" t="str">
            <v>pt</v>
          </cell>
          <cell r="F223">
            <v>38.92</v>
          </cell>
        </row>
        <row r="224">
          <cell r="B224" t="str">
            <v>18.22.096</v>
          </cell>
          <cell r="C224" t="str">
            <v>Ramal de alimentação para ponto de telefone.</v>
          </cell>
          <cell r="D224" t="str">
            <v>vb</v>
          </cell>
          <cell r="F224">
            <v>413.4</v>
          </cell>
        </row>
        <row r="225">
          <cell r="B225" t="str">
            <v>18.22.100</v>
          </cell>
          <cell r="C225" t="str">
            <v>Ponto de campainha, inclusive caixa, cigarra, botão, espelho, tubulação PVC rígido, fiação e demais acessórios, até quadro de sinalização instalado no posto de enfermagem.</v>
          </cell>
          <cell r="D225" t="str">
            <v>pt</v>
          </cell>
          <cell r="F225">
            <v>44.69</v>
          </cell>
          <cell r="G225">
            <v>0</v>
          </cell>
        </row>
        <row r="226">
          <cell r="B226" t="str">
            <v>18.22.110</v>
          </cell>
          <cell r="C226" t="str">
            <v>Ponto para computador</v>
          </cell>
          <cell r="D226" t="str">
            <v>pt</v>
          </cell>
          <cell r="F226">
            <v>51.5</v>
          </cell>
        </row>
        <row r="228">
          <cell r="B228" t="str">
            <v>18.24</v>
          </cell>
        </row>
        <row r="229">
          <cell r="B229" t="str">
            <v>18.24.005</v>
          </cell>
          <cell r="C229" t="str">
            <v>Luminária tipo sobrepor aberta para 02 lâmpads fluorescente 40 W (calha trapezoidal) completa.</v>
          </cell>
          <cell r="D229" t="str">
            <v>un</v>
          </cell>
          <cell r="F229">
            <v>45.84</v>
          </cell>
        </row>
        <row r="230">
          <cell r="B230" t="str">
            <v>18.24.010</v>
          </cell>
          <cell r="C230" t="str">
            <v>Caixa de passagem subterrânea com dimensões internas 0,40 x 0,40 m, altura 0,60 m, sobre camada de brita com 0,10 m de espessura, pararedes em alvenaria e laje de tampa em concreto armado, inclusive escavaçào, remoção e reaterro.</v>
          </cell>
          <cell r="D230" t="str">
            <v>un</v>
          </cell>
          <cell r="F230">
            <v>19.91</v>
          </cell>
          <cell r="G230">
            <v>0</v>
          </cell>
        </row>
        <row r="231">
          <cell r="B231" t="str">
            <v>18.24.020</v>
          </cell>
          <cell r="C231" t="str">
            <v>Caixa de passagem subterrânea para entrada de rede telefônica, tipo R1 (até 35 pontos), com dimensões internas 0,60 x 0,35 m, altura 0,50 m, paredes em alvenaria, e laje de tampa em concreto armado, inclusive escavação, remoção e reaterro.</v>
          </cell>
          <cell r="D231" t="str">
            <v>un</v>
          </cell>
          <cell r="F231">
            <v>21.87</v>
          </cell>
          <cell r="G231">
            <v>0</v>
          </cell>
        </row>
        <row r="232">
          <cell r="B232" t="str">
            <v>18.24.030</v>
          </cell>
          <cell r="C232" t="str">
            <v>Caixa para ar condicionado</v>
          </cell>
          <cell r="D232" t="str">
            <v>un</v>
          </cell>
          <cell r="F232">
            <v>23.82</v>
          </cell>
        </row>
        <row r="234">
          <cell r="B234" t="str">
            <v>18.25</v>
          </cell>
        </row>
        <row r="235">
          <cell r="B235" t="str">
            <v>18.25.005</v>
          </cell>
          <cell r="C235" t="str">
            <v>Inatalação elétrica.</v>
          </cell>
          <cell r="D235" t="str">
            <v>vb</v>
          </cell>
          <cell r="F235">
            <v>91.2</v>
          </cell>
          <cell r="G235">
            <v>0</v>
          </cell>
        </row>
        <row r="236">
          <cell r="B236" t="str">
            <v>18.25.010</v>
          </cell>
          <cell r="C236" t="str">
            <v>Fornecimento e assentamento de luminária.</v>
          </cell>
          <cell r="D236" t="str">
            <v>un</v>
          </cell>
          <cell r="F236">
            <v>570</v>
          </cell>
          <cell r="G236">
            <v>0</v>
          </cell>
        </row>
        <row r="237">
          <cell r="B237" t="str">
            <v>18.25.020</v>
          </cell>
          <cell r="C237" t="str">
            <v>Luminária tipo sobrepor, aberta, para 2 lâmpadas fluorescente de 20 W, ref. TMS-500 Philips ou similar, inclusive reator alto fator de potência lâmpadas, demais acessórios e instalação.</v>
          </cell>
          <cell r="D237" t="str">
            <v>cj</v>
          </cell>
          <cell r="F237">
            <v>41.36</v>
          </cell>
          <cell r="G237">
            <v>0</v>
          </cell>
        </row>
        <row r="238">
          <cell r="B238" t="str">
            <v>18.25.030</v>
          </cell>
          <cell r="C238" t="str">
            <v>Luminária tipo sobrepor, aberta, para 1 lâmpada fluorescente de 40 W, ref. TMS-500 Philips ou similar, inclusive reator alto fator de potência lâmpadas, demais acessórios e instalação.</v>
          </cell>
          <cell r="D238" t="str">
            <v>cj</v>
          </cell>
          <cell r="F238">
            <v>35.770000000000003</v>
          </cell>
          <cell r="G238">
            <v>0</v>
          </cell>
        </row>
        <row r="239">
          <cell r="B239" t="str">
            <v>18.25.031</v>
          </cell>
          <cell r="C239" t="str">
            <v>Fechadura</v>
          </cell>
          <cell r="D239" t="str">
            <v>un</v>
          </cell>
          <cell r="F239">
            <v>39.9</v>
          </cell>
          <cell r="G239">
            <v>0</v>
          </cell>
        </row>
        <row r="240">
          <cell r="B240" t="str">
            <v>18.25.040</v>
          </cell>
          <cell r="C240" t="str">
            <v>Luminária tipo sobrepor, aberta, para 2 lâmpadas fluorescente de 32 W, ref. TMS-500 Philips ou similar, inclusive reator alto fator de potência lâmpadas, demais acessórios e instalação.</v>
          </cell>
          <cell r="D240" t="str">
            <v>cj</v>
          </cell>
          <cell r="F240">
            <v>51.13</v>
          </cell>
          <cell r="G240">
            <v>0</v>
          </cell>
        </row>
        <row r="241">
          <cell r="B241" t="str">
            <v>18.25.041</v>
          </cell>
          <cell r="C241" t="str">
            <v>Fornecimento e colocação de lâmpada fluorescente de 40 W.</v>
          </cell>
          <cell r="D241" t="str">
            <v>un</v>
          </cell>
          <cell r="F241">
            <v>5.8</v>
          </cell>
          <cell r="G241">
            <v>0</v>
          </cell>
        </row>
        <row r="242">
          <cell r="B242" t="str">
            <v>18.25.042</v>
          </cell>
          <cell r="C242" t="str">
            <v>Fornecimento e colocação de reator de 40 W.</v>
          </cell>
          <cell r="D242" t="str">
            <v>un</v>
          </cell>
          <cell r="F242">
            <v>8.5</v>
          </cell>
          <cell r="G242">
            <v>0</v>
          </cell>
        </row>
        <row r="243">
          <cell r="B243" t="str">
            <v>18.25.043</v>
          </cell>
          <cell r="C243" t="str">
            <v>Fornecimento e colocação de térmico com base.</v>
          </cell>
          <cell r="D243" t="str">
            <v>un</v>
          </cell>
          <cell r="F243">
            <v>1</v>
          </cell>
          <cell r="G243">
            <v>0</v>
          </cell>
        </row>
        <row r="244">
          <cell r="B244" t="str">
            <v>18.25.050</v>
          </cell>
          <cell r="C244" t="str">
            <v>Luminária tipo sobrepor, aberta, para 1 lâmpada fluorescente de 20 W, ref. 211-R A. B. Leão ou similar, inclusive reator alto fator de potência lâmpada, demais acessórios e instalação.</v>
          </cell>
          <cell r="D244" t="str">
            <v>cj</v>
          </cell>
          <cell r="F244">
            <v>22.57</v>
          </cell>
          <cell r="G244">
            <v>0</v>
          </cell>
        </row>
        <row r="245">
          <cell r="B245" t="str">
            <v>18.25.060</v>
          </cell>
          <cell r="C245" t="str">
            <v>Luminária tipo sobrepor, aberta, para 2 lâmpadas fluorescente de 20 W, ref. 211-R A. B. Leão ou similar, inclusive reator alto fator de potência lâmpada, demais acessórios e instalação.</v>
          </cell>
          <cell r="D245" t="str">
            <v>cj</v>
          </cell>
          <cell r="F245">
            <v>33.26</v>
          </cell>
          <cell r="G245">
            <v>0</v>
          </cell>
        </row>
        <row r="246">
          <cell r="B246" t="str">
            <v>18.25.070</v>
          </cell>
          <cell r="C246" t="str">
            <v>Luminária tipo sobrepor, aberta, para 1 lâmpada fluorescente de 40 W, ref. 211-R A. B. Leão ou similar, inclusive reator alto fator de potência lâmpada, demais acessórios e instalação.</v>
          </cell>
          <cell r="D246" t="str">
            <v>cj</v>
          </cell>
          <cell r="F246">
            <v>23.67</v>
          </cell>
          <cell r="G246">
            <v>0</v>
          </cell>
        </row>
        <row r="247">
          <cell r="B247" t="str">
            <v>18.25.071</v>
          </cell>
          <cell r="C247" t="str">
            <v>Fornecimento e colocação de lâmpada vapor de mercúrio 250 W.</v>
          </cell>
          <cell r="D247" t="str">
            <v>un</v>
          </cell>
          <cell r="F247">
            <v>16.54</v>
          </cell>
        </row>
        <row r="248">
          <cell r="B248" t="str">
            <v>18.25.080</v>
          </cell>
          <cell r="C248" t="str">
            <v>Luminária tipo sobrepor, aberta, para 2 lâmpadas fluorescente de 40 W, ref. 211-R A. B. Leão ou similar, inclusive reator alto fator de potência lâmpada, demais acessórios e instalação.</v>
          </cell>
          <cell r="D248" t="str">
            <v>cj</v>
          </cell>
          <cell r="F248">
            <v>35.26</v>
          </cell>
          <cell r="G248">
            <v>0</v>
          </cell>
        </row>
        <row r="249">
          <cell r="B249" t="str">
            <v>18.25.082</v>
          </cell>
          <cell r="C249" t="str">
            <v>Conjunto de reator 220 v / 60 HI - 2.000 W</v>
          </cell>
          <cell r="D249" t="str">
            <v>un</v>
          </cell>
        </row>
        <row r="250">
          <cell r="B250" t="str">
            <v>18.25.090</v>
          </cell>
          <cell r="C250" t="str">
            <v>Luminária tipo Drops em globo de vidro leitoso, ref. 515 A.B Leão, ou similar, completa, inclusive lâmpada e instalação.</v>
          </cell>
          <cell r="D250" t="str">
            <v>cj</v>
          </cell>
          <cell r="F250">
            <v>21.26</v>
          </cell>
          <cell r="G250">
            <v>0</v>
          </cell>
        </row>
        <row r="251">
          <cell r="B251" t="str">
            <v>18.25.095</v>
          </cell>
          <cell r="C251" t="str">
            <v>Lâmpada incandescende de 100 W</v>
          </cell>
          <cell r="D251" t="str">
            <v>un</v>
          </cell>
          <cell r="F251">
            <v>1.37</v>
          </cell>
          <cell r="G251">
            <v>0</v>
          </cell>
        </row>
        <row r="252">
          <cell r="B252" t="str">
            <v>18.25.100</v>
          </cell>
          <cell r="C252" t="str">
            <v>Luminária tipo Bedd (Prato), ref. 805 A.B. Leão ou similar, com pendente e suporte, inclusive lâmpada e instalação.</v>
          </cell>
          <cell r="D252" t="str">
            <v>cj</v>
          </cell>
          <cell r="F252">
            <v>30.6</v>
          </cell>
          <cell r="G252">
            <v>0</v>
          </cell>
        </row>
        <row r="253">
          <cell r="B253" t="str">
            <v>18.25.110</v>
          </cell>
          <cell r="C253" t="str">
            <v>Luminária tipo arandela, ref. 403 A.B.Leão ou similar, completa, inclusive lâmpada e instalação.</v>
          </cell>
          <cell r="D253" t="str">
            <v>cj</v>
          </cell>
          <cell r="F253">
            <v>23.41</v>
          </cell>
          <cell r="G253">
            <v>0</v>
          </cell>
        </row>
        <row r="254">
          <cell r="B254" t="str">
            <v>18.25.111</v>
          </cell>
          <cell r="C254" t="str">
            <v>Lâmpada fluorescente universal de 20 W, Phillips ou Osram, inclusive instalação.</v>
          </cell>
          <cell r="D254" t="str">
            <v>un</v>
          </cell>
          <cell r="F254">
            <v>5.5</v>
          </cell>
          <cell r="G254">
            <v>0</v>
          </cell>
        </row>
        <row r="255">
          <cell r="B255" t="str">
            <v>18.25.115</v>
          </cell>
          <cell r="C255" t="str">
            <v>Lâmpada de 40 W.</v>
          </cell>
          <cell r="D255" t="str">
            <v>un</v>
          </cell>
          <cell r="F255">
            <v>5.51</v>
          </cell>
          <cell r="G255">
            <v>0</v>
          </cell>
        </row>
        <row r="256">
          <cell r="B256" t="str">
            <v>18.25.116</v>
          </cell>
          <cell r="C256" t="str">
            <v>Reator</v>
          </cell>
          <cell r="D256" t="str">
            <v>un</v>
          </cell>
          <cell r="F256">
            <v>8.07</v>
          </cell>
          <cell r="G256">
            <v>0</v>
          </cell>
        </row>
        <row r="257">
          <cell r="B257" t="str">
            <v>18.25.117</v>
          </cell>
          <cell r="C257" t="str">
            <v>Reator com lâmpada a vapor de mercúrio.</v>
          </cell>
          <cell r="D257" t="str">
            <v>un</v>
          </cell>
          <cell r="F257">
            <v>54.54</v>
          </cell>
          <cell r="G257">
            <v>0</v>
          </cell>
        </row>
        <row r="258">
          <cell r="B258" t="str">
            <v>18.25.118</v>
          </cell>
          <cell r="C258" t="str">
            <v>Reator para lâmpada fluorescente de 40 W, Phillips ou Osram, inclusive instalação.</v>
          </cell>
          <cell r="D258" t="str">
            <v>un</v>
          </cell>
          <cell r="G258">
            <v>0</v>
          </cell>
        </row>
        <row r="259">
          <cell r="B259" t="str">
            <v>18.25.117</v>
          </cell>
          <cell r="C259" t="str">
            <v>Reator exter.408/E AB Leào ou similar, completo com lâmpada a vapor de mercúrio de 250 m, reator de potência instalações e acessórios correspondentes</v>
          </cell>
          <cell r="D259" t="str">
            <v>un</v>
          </cell>
          <cell r="F259">
            <v>62.18</v>
          </cell>
        </row>
        <row r="260">
          <cell r="B260" t="str">
            <v>18.25.119</v>
          </cell>
          <cell r="C260" t="str">
            <v>Luminária tipo tartaruga.</v>
          </cell>
          <cell r="D260" t="str">
            <v>cj</v>
          </cell>
        </row>
        <row r="261">
          <cell r="B261" t="str">
            <v>18.25.120</v>
          </cell>
          <cell r="C261" t="str">
            <v>Luminária de jardim.</v>
          </cell>
          <cell r="D261" t="str">
            <v>cj</v>
          </cell>
          <cell r="F261">
            <v>75</v>
          </cell>
        </row>
        <row r="262">
          <cell r="B262" t="str">
            <v>18.25.130</v>
          </cell>
          <cell r="C262" t="str">
            <v>Luminária tipo Stop, ref. 401 - P A.B. Leão ou similar, completa, inclusive lâmpada e instalção.</v>
          </cell>
          <cell r="D262" t="str">
            <v>cj</v>
          </cell>
          <cell r="F262">
            <v>11.54</v>
          </cell>
          <cell r="G262">
            <v>0</v>
          </cell>
        </row>
        <row r="263">
          <cell r="B263" t="str">
            <v>18.25.140</v>
          </cell>
          <cell r="C263" t="str">
            <v xml:space="preserve">Refletor externo ref. 408 / E A.B. Leão ou similar, completo,  inclusive lâmpada e instalação. </v>
          </cell>
          <cell r="D263" t="str">
            <v>cj</v>
          </cell>
          <cell r="F263">
            <v>30.6</v>
          </cell>
          <cell r="G263">
            <v>0</v>
          </cell>
        </row>
        <row r="264">
          <cell r="B264" t="str">
            <v>18.25.145</v>
          </cell>
          <cell r="C264" t="str">
            <v>Fornecimento e colocação de refletor externo DN 30, inclusive ponto de luz.</v>
          </cell>
          <cell r="D264" t="str">
            <v>cj</v>
          </cell>
          <cell r="F264">
            <v>96.24</v>
          </cell>
        </row>
        <row r="265">
          <cell r="B265" t="str">
            <v>18.25.170</v>
          </cell>
          <cell r="C265" t="str">
            <v>Luminária para lâmpada a vapor de mercúrio de 125 W, ref. ABL 50 / F A.B. Leão ou similar, completa, inclusive branco, lâmpada, reator alto de potência e instalação.</v>
          </cell>
          <cell r="D265" t="str">
            <v>cj</v>
          </cell>
          <cell r="F265">
            <v>109.45</v>
          </cell>
          <cell r="G265">
            <v>0</v>
          </cell>
        </row>
        <row r="266">
          <cell r="B266" t="str">
            <v>18.25.180</v>
          </cell>
          <cell r="C266" t="str">
            <v>Luminária para lâmpada a vapor de mercúrio de 250 W, ref. ABL 50 / F A.B. Leão ou similar, completa, inclusive braço, lâmpada, reator alto fator de potência e instalação.</v>
          </cell>
          <cell r="D266" t="str">
            <v>cj</v>
          </cell>
          <cell r="F266">
            <v>202.97</v>
          </cell>
          <cell r="G266">
            <v>0</v>
          </cell>
        </row>
        <row r="267">
          <cell r="B267" t="str">
            <v>18.25.183</v>
          </cell>
          <cell r="C267" t="str">
            <v>Galpão industrial simples</v>
          </cell>
          <cell r="D267" t="str">
            <v>vb</v>
          </cell>
          <cell r="F267">
            <v>1219.8</v>
          </cell>
          <cell r="G267">
            <v>0</v>
          </cell>
        </row>
        <row r="268">
          <cell r="B268" t="str">
            <v>18.25.184</v>
          </cell>
          <cell r="C268" t="str">
            <v>Escultura</v>
          </cell>
          <cell r="D268" t="str">
            <v>vb</v>
          </cell>
          <cell r="F268">
            <v>2089.9899999999998</v>
          </cell>
          <cell r="G268">
            <v>0</v>
          </cell>
        </row>
        <row r="269">
          <cell r="B269" t="str">
            <v>18.25.185</v>
          </cell>
          <cell r="C269" t="str">
            <v>Idenização de barraca de tábua.</v>
          </cell>
          <cell r="D269" t="str">
            <v>vb</v>
          </cell>
          <cell r="F269">
            <v>894.9</v>
          </cell>
          <cell r="G269">
            <v>0</v>
          </cell>
        </row>
        <row r="270">
          <cell r="B270" t="str">
            <v>18.25.186</v>
          </cell>
          <cell r="C270" t="str">
            <v xml:space="preserve">Idenização de barraca </v>
          </cell>
          <cell r="D270" t="str">
            <v>vb</v>
          </cell>
          <cell r="F270">
            <v>1281.3599999999999</v>
          </cell>
          <cell r="G270">
            <v>0</v>
          </cell>
        </row>
        <row r="271">
          <cell r="B271" t="str">
            <v>18.25.187</v>
          </cell>
          <cell r="C271" t="str">
            <v>Desapropriação de terreno e edificações.</v>
          </cell>
          <cell r="D271" t="str">
            <v>vb</v>
          </cell>
          <cell r="F271">
            <v>3251755</v>
          </cell>
          <cell r="G271">
            <v>0</v>
          </cell>
        </row>
        <row r="272">
          <cell r="B272" t="str">
            <v>18.25.188</v>
          </cell>
          <cell r="C272" t="str">
            <v>Grelha de ferro</v>
          </cell>
          <cell r="D272" t="str">
            <v>vb</v>
          </cell>
          <cell r="F272">
            <v>1432.27</v>
          </cell>
          <cell r="G272">
            <v>0</v>
          </cell>
        </row>
        <row r="273">
          <cell r="B273" t="str">
            <v>18.25.190</v>
          </cell>
          <cell r="C273" t="str">
            <v>Luminária para lâmpada a vapor de mercúrio de 125 W, ref. ABL 50 / A.B. Leão ou similar, completa, inclusive braço, lâmpada, reator alto fator de potência e instalação.</v>
          </cell>
          <cell r="D273" t="str">
            <v>cj</v>
          </cell>
          <cell r="F273">
            <v>99.95</v>
          </cell>
          <cell r="G273">
            <v>0</v>
          </cell>
        </row>
        <row r="274">
          <cell r="B274" t="str">
            <v>18.25.200</v>
          </cell>
          <cell r="C274" t="str">
            <v>Luminária para lâmpada a vapor de mercúrio de 250 W, ref. ABL 50 / A.B. Leão ou similar, completa, inclusive braço, lâmpada, reator alto fator de potência e instalação.</v>
          </cell>
          <cell r="D274" t="str">
            <v>cj</v>
          </cell>
          <cell r="F274">
            <v>113.35</v>
          </cell>
          <cell r="G274">
            <v>0</v>
          </cell>
        </row>
        <row r="275">
          <cell r="B275" t="str">
            <v>18.25.210</v>
          </cell>
          <cell r="C275" t="str">
            <v>Luminária para lâmpada a vapor de mercúrio de 400 W, ref. ABL 50 / 400 A.B. Leão ou similar, completa, inclusive braço, lâmpada, reator alto fator de potência e instalação.</v>
          </cell>
          <cell r="D275" t="str">
            <v>un</v>
          </cell>
          <cell r="F275">
            <v>176.95</v>
          </cell>
          <cell r="G275">
            <v>0</v>
          </cell>
        </row>
        <row r="276">
          <cell r="B276" t="str">
            <v>18.25.211</v>
          </cell>
          <cell r="C276" t="str">
            <v>Projetor com uma lâmpada de vapor metálico de 2.000 W</v>
          </cell>
          <cell r="D276" t="str">
            <v>un</v>
          </cell>
        </row>
        <row r="278">
          <cell r="B278" t="str">
            <v>18.26</v>
          </cell>
        </row>
        <row r="279">
          <cell r="B279" t="str">
            <v>18.26.010</v>
          </cell>
          <cell r="C279" t="str">
            <v>Assentamento de haste de aterramento de 5/8" x 2,40 m Copperweld ou similar, com conector paralelo e parafusos (inclusive o fornecimento do material).</v>
          </cell>
          <cell r="D279" t="str">
            <v>un</v>
          </cell>
          <cell r="F279">
            <v>19.190000000000001</v>
          </cell>
          <cell r="G279">
            <v>0</v>
          </cell>
        </row>
        <row r="280">
          <cell r="B280" t="str">
            <v>18.26.020</v>
          </cell>
          <cell r="C280" t="str">
            <v xml:space="preserve">Assentamento de bengala de PVC rígido de 3/4 pol., marca Tigre ou similar, inclusive rasgo em alvenaria e fornecimento do material. </v>
          </cell>
          <cell r="D280" t="str">
            <v>un</v>
          </cell>
          <cell r="F280">
            <v>10.37</v>
          </cell>
          <cell r="G280">
            <v>0</v>
          </cell>
        </row>
        <row r="281">
          <cell r="B281" t="str">
            <v>18.26.025</v>
          </cell>
          <cell r="C281" t="str">
            <v>Assentamento de bengala 1".</v>
          </cell>
          <cell r="D281" t="str">
            <v>un</v>
          </cell>
          <cell r="F281">
            <v>8.4600000000000009</v>
          </cell>
          <cell r="G281">
            <v>0</v>
          </cell>
        </row>
        <row r="282">
          <cell r="B282" t="str">
            <v>18.26.030</v>
          </cell>
          <cell r="C282" t="str">
            <v>Assentamento de chave de boia automática, 15 A, superior ou inferior marca lenz ou similar (inclusive o fornecimento do material).</v>
          </cell>
          <cell r="D282" t="str">
            <v>un</v>
          </cell>
          <cell r="F282">
            <v>16.21</v>
          </cell>
          <cell r="G282">
            <v>0</v>
          </cell>
        </row>
        <row r="283">
          <cell r="B283" t="str">
            <v>18.26.040</v>
          </cell>
          <cell r="C283" t="str">
            <v>Assentamento de chave reversora blindada 30 A, 500 V, Eletromar ou similar (inclusive o fornecimento do material).</v>
          </cell>
          <cell r="D283" t="str">
            <v>un</v>
          </cell>
          <cell r="F283">
            <v>53.26</v>
          </cell>
          <cell r="G283">
            <v>0</v>
          </cell>
        </row>
        <row r="284">
          <cell r="B284" t="str">
            <v>18.26.045</v>
          </cell>
          <cell r="C284" t="str">
            <v>Assentamento de chave reversora blindada 30 A, 250 V, Eletromar ou similar (inclusive o fornecimento do material).</v>
          </cell>
          <cell r="D284" t="str">
            <v>un</v>
          </cell>
          <cell r="F284">
            <v>49.58</v>
          </cell>
          <cell r="G284">
            <v>0</v>
          </cell>
        </row>
        <row r="285">
          <cell r="B285" t="str">
            <v>18.26.050</v>
          </cell>
          <cell r="C285" t="str">
            <v>Assentamento de chave magnético guarda-motor até 7,5 cv, Eletromar ou similar (inclusive fornecimento do material)</v>
          </cell>
          <cell r="D285" t="str">
            <v>un</v>
          </cell>
          <cell r="F285">
            <v>140.63</v>
          </cell>
          <cell r="G285">
            <v>0</v>
          </cell>
        </row>
        <row r="286">
          <cell r="B286" t="str">
            <v>18.26.060</v>
          </cell>
          <cell r="C286" t="str">
            <v>Assentamento de chave magnética de 2 x 30 A para comando de iluminação pública, acionada para rele foto-elétrico NA, 220 V, 60 HZ, tipo lux control modelo CIP - F / 70, (inclusive fornecimento do material).</v>
          </cell>
          <cell r="D286" t="str">
            <v>un</v>
          </cell>
          <cell r="F286">
            <v>198.6</v>
          </cell>
          <cell r="G286">
            <v>0</v>
          </cell>
        </row>
        <row r="287">
          <cell r="B287" t="str">
            <v>18.26.065</v>
          </cell>
          <cell r="C287" t="str">
            <v>Fornecimento e colocação de braçadeiras para fixação dos eletrodutos.</v>
          </cell>
          <cell r="D287" t="str">
            <v>un</v>
          </cell>
          <cell r="F287">
            <v>1.43</v>
          </cell>
        </row>
        <row r="288">
          <cell r="B288" t="str">
            <v>18.26.070</v>
          </cell>
          <cell r="C288" t="str">
            <v>Lixeira.</v>
          </cell>
          <cell r="D288" t="str">
            <v>un</v>
          </cell>
          <cell r="F288">
            <v>12.88</v>
          </cell>
        </row>
        <row r="289">
          <cell r="B289" t="str">
            <v>18.26.071</v>
          </cell>
          <cell r="C289" t="str">
            <v>Confecção de lixeira em fibra Gless</v>
          </cell>
          <cell r="D289" t="str">
            <v>un</v>
          </cell>
          <cell r="F289">
            <v>76.87</v>
          </cell>
        </row>
        <row r="290">
          <cell r="B290" t="str">
            <v>18.26.072</v>
          </cell>
          <cell r="C290" t="str">
            <v>Colocação de calha em PVC para proteção de instalação elétrica aparente.</v>
          </cell>
          <cell r="D290" t="str">
            <v>m</v>
          </cell>
          <cell r="F290">
            <v>1.29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FONTE"/>
      <sheetName val="teat-mus"/>
      <sheetName val="arte"/>
      <sheetName val="Lanchonete"/>
      <sheetName val="Loja 1"/>
      <sheetName val="Loja 2"/>
      <sheetName val="terraço de ativ."/>
      <sheetName val="se-ilum ext"/>
      <sheetName val="BM 01"/>
      <sheetName val="MEMORIA BM 01"/>
      <sheetName val="GERAL - COM DESONERAÇÃO"/>
      <sheetName val="GERAL - SEM DESONERAÇÃO"/>
      <sheetName val="ORCAMENTO COM DES"/>
      <sheetName val="MEM CÁLC COM DES"/>
      <sheetName val="_RESUMO COMPARATIVO_"/>
      <sheetName val="CRONOGRAMA "/>
      <sheetName val="BDI_PAV_26,01_NOVA_CPRB"/>
      <sheetName val="BDI_PAV_20,00_NOVA_CPRB"/>
    </sheetNames>
    <sheetDataSet>
      <sheetData sheetId="0" refreshError="1">
        <row r="1">
          <cell r="B1" t="str">
            <v>18.01</v>
          </cell>
        </row>
        <row r="2">
          <cell r="B2" t="str">
            <v>18.01.005</v>
          </cell>
          <cell r="C2" t="str">
            <v>Fio de cobre nu, tempera meio-duro, classe 1A S.M. - 10 mm², inclusive assentamento.</v>
          </cell>
          <cell r="D2" t="str">
            <v>m</v>
          </cell>
          <cell r="F2">
            <v>1.84</v>
          </cell>
          <cell r="G2">
            <v>0</v>
          </cell>
        </row>
        <row r="3">
          <cell r="B3" t="str">
            <v>18.01.010</v>
          </cell>
          <cell r="C3" t="str">
            <v>Fio de cobre, tempera meio-duro, classe 1, com cobertura de PVC, tipo WPP, S.M. - 4 mm², inclusive assentamento.</v>
          </cell>
          <cell r="D3" t="str">
            <v>m</v>
          </cell>
          <cell r="F3">
            <v>0.97</v>
          </cell>
          <cell r="G3">
            <v>0</v>
          </cell>
        </row>
        <row r="4">
          <cell r="B4" t="str">
            <v>18.01.015</v>
          </cell>
          <cell r="C4" t="str">
            <v>Desativação da rede elétrica existente.</v>
          </cell>
          <cell r="D4" t="str">
            <v>vb</v>
          </cell>
          <cell r="F4">
            <v>283.14</v>
          </cell>
        </row>
        <row r="5">
          <cell r="B5" t="str">
            <v>18.01.016</v>
          </cell>
          <cell r="C5" t="str">
            <v>Revisão do circuito elétrico que alimenta as luminárias para lâmpadas vapor mercúrio (aproveitamento de 90 % da fiação existente).</v>
          </cell>
          <cell r="D5" t="str">
            <v>vb</v>
          </cell>
          <cell r="F5">
            <v>613.08000000000004</v>
          </cell>
        </row>
        <row r="6">
          <cell r="B6" t="str">
            <v>18.01.020</v>
          </cell>
          <cell r="C6" t="str">
            <v>Fio de cobre, tempera meio-duro, classe 1, com cobertura de PVC, tipo WPP, S.M. - 6 mm², inclusive assentamento.</v>
          </cell>
          <cell r="D6" t="str">
            <v>m</v>
          </cell>
          <cell r="F6">
            <v>1.1599999999999999</v>
          </cell>
          <cell r="G6">
            <v>0</v>
          </cell>
        </row>
        <row r="7">
          <cell r="B7" t="str">
            <v>18.01.025</v>
          </cell>
          <cell r="C7" t="str">
            <v>Fio de cobre, tempera meio-duro, classe 1, com cobertura de PVC, tipo WPP, S.M. - 10 mm², inclusive assentamento.</v>
          </cell>
          <cell r="D7" t="str">
            <v>m</v>
          </cell>
          <cell r="F7">
            <v>1.62</v>
          </cell>
          <cell r="G7">
            <v>0</v>
          </cell>
        </row>
        <row r="8">
          <cell r="B8" t="str">
            <v>18.01.030</v>
          </cell>
          <cell r="C8" t="str">
            <v>Cabo de cobre, tempera meio-duro, encordoamento classe 2, com cobertura de PVC, tipo WPP, S.M. - 10 mm², inclusive assentamento.</v>
          </cell>
          <cell r="D8" t="str">
            <v>m</v>
          </cell>
          <cell r="F8">
            <v>1.64</v>
          </cell>
          <cell r="G8">
            <v>0</v>
          </cell>
        </row>
        <row r="9">
          <cell r="B9" t="str">
            <v>18.01.040</v>
          </cell>
          <cell r="C9" t="str">
            <v>Cabo de cobre, tempera meio-duro, encordoamento classe 2, com cobertura de PVC, tipo WPP, S.M. - 16 mm², inclusive assentamento.</v>
          </cell>
          <cell r="D9" t="str">
            <v>m</v>
          </cell>
          <cell r="F9">
            <v>2.44</v>
          </cell>
          <cell r="G9">
            <v>0</v>
          </cell>
        </row>
        <row r="10">
          <cell r="B10" t="str">
            <v>18.01.050</v>
          </cell>
          <cell r="C10" t="str">
            <v>Cabo de cobre, tempera meio-duro, encordoamento classe 2, com cobertura de PVC, tipo WPP, S.M. - 25 mm², inclusive assentamento.</v>
          </cell>
          <cell r="D10" t="str">
            <v>m</v>
          </cell>
          <cell r="F10">
            <v>3.24</v>
          </cell>
          <cell r="G10">
            <v>0</v>
          </cell>
        </row>
        <row r="11">
          <cell r="B11" t="str">
            <v>18.01.060</v>
          </cell>
          <cell r="C11" t="str">
            <v xml:space="preserve">Fornecimento e instalação de cabo de cobre nutrancado e asete fios, de tempera mole, bitola de 16 mm2. </v>
          </cell>
          <cell r="D11" t="str">
            <v>m</v>
          </cell>
          <cell r="F11">
            <v>3.4</v>
          </cell>
          <cell r="G11">
            <v>0</v>
          </cell>
        </row>
        <row r="13">
          <cell r="B13" t="str">
            <v>18.02</v>
          </cell>
        </row>
        <row r="14">
          <cell r="B14" t="str">
            <v>18.02.005</v>
          </cell>
          <cell r="C14" t="str">
            <v>Colocação de poste de ferro</v>
          </cell>
          <cell r="D14" t="str">
            <v>m</v>
          </cell>
          <cell r="F14">
            <v>6.51</v>
          </cell>
          <cell r="G14">
            <v>0</v>
          </cell>
        </row>
        <row r="15">
          <cell r="B15" t="str">
            <v>18.02.010</v>
          </cell>
          <cell r="C15" t="str">
            <v>Retirada de postes de concreto secção duplo T200 / 8 com engastamento direto no solo de 1,40 m (Poste 184-570, 18570 e mais dois sem identificação)</v>
          </cell>
          <cell r="D15" t="str">
            <v>un</v>
          </cell>
          <cell r="F15">
            <v>51.97</v>
          </cell>
          <cell r="G15">
            <v>0</v>
          </cell>
        </row>
        <row r="16">
          <cell r="B16" t="str">
            <v>18.02.020</v>
          </cell>
          <cell r="C16" t="str">
            <v>Poste de concreto secção duplo T, 100/8, com engastamento direto no solo de 1,40 m, inclusive colocação.</v>
          </cell>
          <cell r="D16" t="str">
            <v>un</v>
          </cell>
          <cell r="F16">
            <v>141.27000000000001</v>
          </cell>
          <cell r="G16">
            <v>0</v>
          </cell>
        </row>
        <row r="17">
          <cell r="B17" t="str">
            <v>18.02.025</v>
          </cell>
          <cell r="C17" t="str">
            <v>Fornecimento e instalação de poste ornamental com h=4,0 m, sendo 1,0 m de enterrado, com 03 luminárias, vidro transparente modelo MLD 304 / B, bem como pintura á óleo, duas demãos, cor preta, conforme projeto.</v>
          </cell>
          <cell r="D17" t="str">
            <v>un</v>
          </cell>
          <cell r="F17">
            <v>239.88</v>
          </cell>
          <cell r="G17">
            <v>0</v>
          </cell>
        </row>
        <row r="18">
          <cell r="B18" t="str">
            <v>18.02.026</v>
          </cell>
          <cell r="C18" t="str">
            <v>Deslocamento de poste.</v>
          </cell>
          <cell r="D18" t="str">
            <v>un</v>
          </cell>
          <cell r="F18">
            <v>67.33</v>
          </cell>
          <cell r="G18">
            <v>0</v>
          </cell>
        </row>
        <row r="19">
          <cell r="B19" t="str">
            <v>18.02.030</v>
          </cell>
          <cell r="C19" t="str">
            <v>Poste de concreto secção duplo T, 200/8, com engastamento direto no solo de 1,40 m, inclusive colocação.</v>
          </cell>
          <cell r="D19" t="str">
            <v>un</v>
          </cell>
          <cell r="F19">
            <v>160.6</v>
          </cell>
          <cell r="G19">
            <v>0</v>
          </cell>
        </row>
        <row r="20">
          <cell r="B20" t="str">
            <v>18.02.040</v>
          </cell>
          <cell r="C20" t="str">
            <v>Poste de concreto secção duplo T, 200/12, com engastamento direto no solo de 1,80 m, inclusive colocação.</v>
          </cell>
          <cell r="D20" t="str">
            <v>un</v>
          </cell>
          <cell r="F20">
            <v>264.32</v>
          </cell>
          <cell r="G20">
            <v>0</v>
          </cell>
        </row>
        <row r="21">
          <cell r="B21" t="str">
            <v>18.02.045</v>
          </cell>
          <cell r="C21" t="str">
            <v>Poste de concreto secção duplo T, 300/8, com engastamento direto no solo de 1,40 m, inclusive colocação.</v>
          </cell>
          <cell r="D21" t="str">
            <v>un</v>
          </cell>
          <cell r="F21">
            <v>193.4</v>
          </cell>
          <cell r="G21">
            <v>0</v>
          </cell>
        </row>
        <row r="22">
          <cell r="B22" t="str">
            <v>18.02.050</v>
          </cell>
          <cell r="C22" t="str">
            <v>Poste de concreto secção duplo T, 300/12, com engastamento direto no solo de 1,80 m, inclusive colocação.</v>
          </cell>
          <cell r="D22" t="str">
            <v>un</v>
          </cell>
          <cell r="F22">
            <v>55.74</v>
          </cell>
          <cell r="G22">
            <v>0</v>
          </cell>
        </row>
        <row r="23">
          <cell r="B23" t="str">
            <v>18.02.051</v>
          </cell>
          <cell r="C23" t="str">
            <v xml:space="preserve">Super poste de concreto armado circular com altura de 20 m. </v>
          </cell>
          <cell r="D23" t="str">
            <v>un</v>
          </cell>
          <cell r="F23">
            <v>2209.3200000000002</v>
          </cell>
          <cell r="G23">
            <v>0</v>
          </cell>
        </row>
        <row r="24">
          <cell r="B24" t="str">
            <v>18.02.060</v>
          </cell>
          <cell r="C24" t="str">
            <v>Poste de concreto c/ seção circular c/ iluminação de 3 pétalas c/ altura de 8 m inclusive colocação, fixação e base de concreto p/ fixação</v>
          </cell>
          <cell r="D24" t="str">
            <v>un</v>
          </cell>
          <cell r="F24">
            <v>888.06</v>
          </cell>
        </row>
        <row r="25">
          <cell r="B25" t="str">
            <v>18.02.070</v>
          </cell>
          <cell r="C25" t="str">
            <v>Poste ornamental.</v>
          </cell>
          <cell r="D25" t="str">
            <v>un</v>
          </cell>
          <cell r="F25">
            <v>210.72</v>
          </cell>
        </row>
        <row r="26">
          <cell r="B26" t="str">
            <v>18.02.071</v>
          </cell>
          <cell r="C26" t="str">
            <v>Poste em concreto vibrado seção circular 9 m - 200 kg</v>
          </cell>
          <cell r="D26" t="str">
            <v>un</v>
          </cell>
          <cell r="F26">
            <v>216</v>
          </cell>
        </row>
        <row r="27">
          <cell r="B27" t="str">
            <v>18.02.080</v>
          </cell>
          <cell r="C27" t="str">
            <v>Fornecimento e instalação de rele fotoelétrico, 1000 w - 220 v.</v>
          </cell>
          <cell r="D27" t="str">
            <v>un</v>
          </cell>
          <cell r="F27">
            <v>18</v>
          </cell>
        </row>
        <row r="29">
          <cell r="B29" t="str">
            <v>18.03</v>
          </cell>
        </row>
        <row r="30">
          <cell r="B30" t="str">
            <v>18.03.010</v>
          </cell>
          <cell r="C30" t="str">
            <v>Estrutura secundária B1 completa, inclusive fixação.</v>
          </cell>
          <cell r="D30" t="str">
            <v>un</v>
          </cell>
          <cell r="F30">
            <v>29.1</v>
          </cell>
          <cell r="G30">
            <v>0</v>
          </cell>
        </row>
        <row r="31">
          <cell r="B31" t="str">
            <v>18.03.015</v>
          </cell>
          <cell r="C31" t="str">
            <v>Estrutura secundária B2 completa, inclusive fixação.</v>
          </cell>
          <cell r="D31" t="str">
            <v>un</v>
          </cell>
          <cell r="F31">
            <v>35.21</v>
          </cell>
          <cell r="G31">
            <v>0</v>
          </cell>
        </row>
        <row r="32">
          <cell r="B32" t="str">
            <v>18.03.020</v>
          </cell>
          <cell r="C32" t="str">
            <v>Estrutura secundária B3 completa, inclusive fixação.</v>
          </cell>
          <cell r="D32" t="str">
            <v>un</v>
          </cell>
          <cell r="F32">
            <v>59.23</v>
          </cell>
          <cell r="G32">
            <v>0</v>
          </cell>
        </row>
        <row r="33">
          <cell r="B33" t="str">
            <v>18.03.030</v>
          </cell>
          <cell r="C33" t="str">
            <v>Estrutura secundária B4 completa, inclusive fixação.</v>
          </cell>
          <cell r="D33" t="str">
            <v>un</v>
          </cell>
          <cell r="F33">
            <v>65.989999999999995</v>
          </cell>
          <cell r="G33">
            <v>0</v>
          </cell>
        </row>
        <row r="34">
          <cell r="B34" t="str">
            <v>18.03.031</v>
          </cell>
          <cell r="C34" t="str">
            <v>Cabo de iluminação 1/0 AWG - NU</v>
          </cell>
          <cell r="D34" t="str">
            <v>m</v>
          </cell>
          <cell r="F34">
            <v>19.54</v>
          </cell>
          <cell r="G34">
            <v>0</v>
          </cell>
        </row>
        <row r="35">
          <cell r="B35" t="str">
            <v>18.03.032</v>
          </cell>
          <cell r="C35" t="str">
            <v>Isoladores tipo castanha</v>
          </cell>
          <cell r="D35" t="str">
            <v>un</v>
          </cell>
          <cell r="F35">
            <v>17.399999999999999</v>
          </cell>
          <cell r="G35">
            <v>0</v>
          </cell>
        </row>
        <row r="36">
          <cell r="B36" t="str">
            <v>18.03.033</v>
          </cell>
          <cell r="C36" t="str">
            <v>Foto célula tipo NA.</v>
          </cell>
          <cell r="D36" t="str">
            <v>un</v>
          </cell>
          <cell r="F36">
            <v>12.77</v>
          </cell>
          <cell r="G36">
            <v>0</v>
          </cell>
        </row>
        <row r="38">
          <cell r="B38" t="str">
            <v>18.04</v>
          </cell>
        </row>
        <row r="39">
          <cell r="B39" t="str">
            <v>18.04.010</v>
          </cell>
          <cell r="C39" t="str">
            <v>Eletroduto de ferro galvanizado de 3/4 pol., inclusive assentamento.</v>
          </cell>
          <cell r="D39" t="str">
            <v>m</v>
          </cell>
          <cell r="F39">
            <v>4.9000000000000004</v>
          </cell>
          <cell r="G39">
            <v>0</v>
          </cell>
        </row>
        <row r="40">
          <cell r="B40" t="str">
            <v>18.04.020</v>
          </cell>
          <cell r="C40" t="str">
            <v>Eletroduto de ferro galvanizado de 1 pol., inclusive assentamento.</v>
          </cell>
          <cell r="D40" t="str">
            <v>m</v>
          </cell>
          <cell r="F40">
            <v>7.43</v>
          </cell>
          <cell r="G40">
            <v>0</v>
          </cell>
        </row>
        <row r="41">
          <cell r="B41" t="str">
            <v>18.04.030</v>
          </cell>
          <cell r="C41" t="str">
            <v>Eletroduto de ferro galvanizado de 1 1/2 pol., inclusive assentamento.</v>
          </cell>
          <cell r="D41" t="str">
            <v>m</v>
          </cell>
          <cell r="F41">
            <v>11.76</v>
          </cell>
          <cell r="G41">
            <v>0</v>
          </cell>
        </row>
        <row r="42">
          <cell r="B42" t="str">
            <v>18.04.040</v>
          </cell>
          <cell r="C42" t="str">
            <v>Eletroduto de ferro galvanizado de 2 pol., inclusive assentamento.</v>
          </cell>
          <cell r="D42" t="str">
            <v>m</v>
          </cell>
          <cell r="F42">
            <v>15.46</v>
          </cell>
          <cell r="G42">
            <v>0</v>
          </cell>
        </row>
        <row r="43">
          <cell r="B43" t="str">
            <v>18.04.050</v>
          </cell>
          <cell r="C43" t="str">
            <v>Eletroduto de ferro galvanizado de 2 1/2 pol., inclusive assentamento.</v>
          </cell>
          <cell r="D43" t="str">
            <v>m</v>
          </cell>
          <cell r="F43">
            <v>23.01</v>
          </cell>
          <cell r="G43">
            <v>0</v>
          </cell>
        </row>
        <row r="44">
          <cell r="B44" t="str">
            <v>18.04.060</v>
          </cell>
          <cell r="C44" t="str">
            <v>Eletroduto de ferro galvanizado de 4 pol., inclusive assentamento.</v>
          </cell>
          <cell r="D44" t="str">
            <v>m</v>
          </cell>
          <cell r="F44">
            <v>37.299999999999997</v>
          </cell>
          <cell r="G44">
            <v>0</v>
          </cell>
        </row>
        <row r="45">
          <cell r="B45" t="str">
            <v>18.04.061</v>
          </cell>
          <cell r="C45" t="str">
            <v>Eletroduto de PVC rígido de 11/2" com luva de rosca interna, inclusive assentamento</v>
          </cell>
          <cell r="D45" t="str">
            <v>un</v>
          </cell>
          <cell r="F45">
            <v>6.33</v>
          </cell>
        </row>
        <row r="47">
          <cell r="B47" t="str">
            <v>18.05</v>
          </cell>
        </row>
        <row r="48">
          <cell r="B48" t="str">
            <v>18.05.010</v>
          </cell>
          <cell r="C48" t="str">
            <v>Curva de ferro galvanizado de 3/4 pol., inclusive assentamento.</v>
          </cell>
          <cell r="D48" t="str">
            <v>un</v>
          </cell>
          <cell r="F48">
            <v>3.1</v>
          </cell>
          <cell r="G48">
            <v>0</v>
          </cell>
        </row>
        <row r="49">
          <cell r="B49" t="str">
            <v>18.05.020</v>
          </cell>
          <cell r="C49" t="str">
            <v>Curva de ferro galvanizado de 1 pol., inclusive assentamento.</v>
          </cell>
          <cell r="D49" t="str">
            <v>un</v>
          </cell>
          <cell r="F49">
            <v>4.53</v>
          </cell>
          <cell r="G49">
            <v>0</v>
          </cell>
        </row>
        <row r="50">
          <cell r="B50" t="str">
            <v>18.05.030</v>
          </cell>
          <cell r="C50" t="str">
            <v>Curva de ferro galvanizado de 1 1/2 pol., inclusive assentamento.</v>
          </cell>
          <cell r="D50" t="str">
            <v>un</v>
          </cell>
          <cell r="F50">
            <v>10.41</v>
          </cell>
          <cell r="G50">
            <v>0</v>
          </cell>
        </row>
        <row r="51">
          <cell r="B51" t="str">
            <v>18.05.040</v>
          </cell>
          <cell r="C51" t="str">
            <v>Curva de ferro galvanizado de 2 pol., inclusive assentamento.</v>
          </cell>
          <cell r="D51" t="str">
            <v>un</v>
          </cell>
          <cell r="F51">
            <v>16.78</v>
          </cell>
          <cell r="G51">
            <v>0</v>
          </cell>
        </row>
        <row r="52">
          <cell r="B52" t="str">
            <v>18.05.050</v>
          </cell>
          <cell r="C52" t="str">
            <v>Curva de ferro galvanizado de 2 1/2 pol., inclusive assentamento.</v>
          </cell>
          <cell r="D52" t="str">
            <v>un</v>
          </cell>
          <cell r="F52">
            <v>36.65</v>
          </cell>
          <cell r="G52">
            <v>0</v>
          </cell>
        </row>
        <row r="53">
          <cell r="B53" t="str">
            <v>18.05.060</v>
          </cell>
          <cell r="C53" t="str">
            <v>Curva de ferro galvanizado de 4 pol., inclusive assentamento.</v>
          </cell>
          <cell r="D53" t="str">
            <v>un</v>
          </cell>
          <cell r="F53">
            <v>76.64</v>
          </cell>
          <cell r="G53">
            <v>0</v>
          </cell>
        </row>
        <row r="54">
          <cell r="B54" t="str">
            <v>18.05.065</v>
          </cell>
          <cell r="C54" t="str">
            <v>Fornecimento e assentamento de haste de aterramento 5/8" x 2,40 m coppereweld</v>
          </cell>
          <cell r="D54" t="str">
            <v>un</v>
          </cell>
          <cell r="F54">
            <v>22.22</v>
          </cell>
        </row>
        <row r="56">
          <cell r="B56" t="str">
            <v>18.06</v>
          </cell>
        </row>
        <row r="57">
          <cell r="B57" t="str">
            <v>18.06.010</v>
          </cell>
          <cell r="C57" t="str">
            <v>Luva de ferro galvanizado de 3/4 pol., inclusive assentamento.</v>
          </cell>
          <cell r="D57" t="str">
            <v>un</v>
          </cell>
          <cell r="F57">
            <v>1.1299999999999999</v>
          </cell>
          <cell r="G57">
            <v>0</v>
          </cell>
        </row>
        <row r="58">
          <cell r="B58" t="str">
            <v>18.06.020</v>
          </cell>
          <cell r="C58" t="str">
            <v>Luva de ferro galvanizado de 1 pol., inclusive assentamento.</v>
          </cell>
          <cell r="D58" t="str">
            <v>un</v>
          </cell>
          <cell r="F58">
            <v>1.68</v>
          </cell>
          <cell r="G58">
            <v>0</v>
          </cell>
        </row>
        <row r="59">
          <cell r="B59" t="str">
            <v>18.06.030</v>
          </cell>
          <cell r="C59" t="str">
            <v>Luva de ferro galvanizado de 1 1/2 pol., inclusive assentamento.</v>
          </cell>
          <cell r="D59" t="str">
            <v>un</v>
          </cell>
          <cell r="F59">
            <v>2.91</v>
          </cell>
          <cell r="G59">
            <v>0</v>
          </cell>
        </row>
        <row r="60">
          <cell r="B60" t="str">
            <v>18.06.040</v>
          </cell>
          <cell r="C60" t="str">
            <v>Luva de ferro galvanizado de 2 pol., inclusive assentamento.</v>
          </cell>
          <cell r="D60" t="str">
            <v>un</v>
          </cell>
          <cell r="F60">
            <v>4.05</v>
          </cell>
          <cell r="G60">
            <v>0</v>
          </cell>
        </row>
        <row r="61">
          <cell r="B61" t="str">
            <v>18.06.050</v>
          </cell>
          <cell r="C61" t="str">
            <v>Luva de ferro galvanizado de 2 1/2 pol., inclusive assentamento.</v>
          </cell>
          <cell r="D61" t="str">
            <v>un</v>
          </cell>
          <cell r="F61">
            <v>7.16</v>
          </cell>
          <cell r="G61">
            <v>0</v>
          </cell>
        </row>
        <row r="62">
          <cell r="B62" t="str">
            <v>18.06.060</v>
          </cell>
          <cell r="C62" t="str">
            <v>Luva de ferro galvanizado de 4 pol., inclusive assentamento.</v>
          </cell>
          <cell r="D62" t="str">
            <v>un</v>
          </cell>
          <cell r="F62">
            <v>13.42</v>
          </cell>
          <cell r="G62">
            <v>0</v>
          </cell>
        </row>
        <row r="63">
          <cell r="B63" t="str">
            <v>18.06.061</v>
          </cell>
          <cell r="C63" t="str">
            <v>Luva de PVC rígido diâmetro de 2".</v>
          </cell>
          <cell r="D63" t="str">
            <v>un</v>
          </cell>
          <cell r="F63">
            <v>1.93</v>
          </cell>
          <cell r="G63">
            <v>0</v>
          </cell>
        </row>
        <row r="64">
          <cell r="B64" t="str">
            <v>18.06.062</v>
          </cell>
          <cell r="C64" t="str">
            <v>Luva de emenda para cabo 10 mm</v>
          </cell>
          <cell r="D64" t="str">
            <v>un</v>
          </cell>
          <cell r="F64">
            <v>0.35</v>
          </cell>
        </row>
        <row r="66">
          <cell r="B66" t="str">
            <v>18.07</v>
          </cell>
        </row>
        <row r="67">
          <cell r="B67" t="str">
            <v>18.07.010</v>
          </cell>
          <cell r="C67" t="str">
            <v>Jogo de bucha e arruela de alumínio de 1/2 pol., inclusive fixação.</v>
          </cell>
          <cell r="D67" t="str">
            <v>cj</v>
          </cell>
          <cell r="F67">
            <v>0.27</v>
          </cell>
          <cell r="G67">
            <v>0</v>
          </cell>
        </row>
        <row r="68">
          <cell r="B68" t="str">
            <v>18.07.020</v>
          </cell>
          <cell r="C68" t="str">
            <v>Jogo de bucha e arruela de alumínio de 3/4 pol., inclusive fixação.</v>
          </cell>
          <cell r="D68" t="str">
            <v>cj</v>
          </cell>
          <cell r="F68">
            <v>0.28999999999999998</v>
          </cell>
          <cell r="G68">
            <v>0</v>
          </cell>
        </row>
        <row r="69">
          <cell r="B69" t="str">
            <v>18.07.030</v>
          </cell>
          <cell r="C69" t="str">
            <v>Jogo de bucha e arruela de alumínio de 1 pol., inclusive fixação.</v>
          </cell>
          <cell r="D69" t="str">
            <v>cj</v>
          </cell>
          <cell r="F69">
            <v>0.45</v>
          </cell>
          <cell r="G69">
            <v>0</v>
          </cell>
        </row>
        <row r="70">
          <cell r="B70" t="str">
            <v>18.07.040</v>
          </cell>
          <cell r="C70" t="str">
            <v>Jogo de bucha e arruela de alumínio de 1 1/2 pol., inclusive fixação.</v>
          </cell>
          <cell r="D70" t="str">
            <v>cj</v>
          </cell>
          <cell r="F70">
            <v>0.85</v>
          </cell>
          <cell r="G70">
            <v>0</v>
          </cell>
        </row>
        <row r="71">
          <cell r="B71" t="str">
            <v>18.07.050</v>
          </cell>
          <cell r="C71" t="str">
            <v>Jogo de bucha e arruela de alumínio de 2 pol., inclusive fixação.</v>
          </cell>
          <cell r="D71" t="str">
            <v>cj</v>
          </cell>
          <cell r="F71">
            <v>1.64</v>
          </cell>
          <cell r="G71">
            <v>0</v>
          </cell>
        </row>
        <row r="72">
          <cell r="B72" t="str">
            <v>18.07.060</v>
          </cell>
          <cell r="C72" t="str">
            <v>Jogo de bucha e arruela de alumínio de 2 1/2 pol., inclusive fixação.</v>
          </cell>
          <cell r="D72" t="str">
            <v>cj</v>
          </cell>
          <cell r="F72">
            <v>2.39</v>
          </cell>
          <cell r="G72">
            <v>0</v>
          </cell>
        </row>
        <row r="73">
          <cell r="B73" t="str">
            <v>18.07.070</v>
          </cell>
          <cell r="C73" t="str">
            <v>Jogo de bucha e arruela de alumínio de 3 pol., inclusive fixação.</v>
          </cell>
          <cell r="D73" t="str">
            <v>cj</v>
          </cell>
          <cell r="F73">
            <v>3.79</v>
          </cell>
          <cell r="G73">
            <v>0</v>
          </cell>
        </row>
        <row r="74">
          <cell r="B74" t="str">
            <v>18.07.072</v>
          </cell>
          <cell r="C74" t="str">
            <v>Ganchos de 5/16".</v>
          </cell>
          <cell r="D74" t="str">
            <v>un</v>
          </cell>
          <cell r="F74">
            <v>0.8</v>
          </cell>
          <cell r="G74">
            <v>0</v>
          </cell>
        </row>
        <row r="75">
          <cell r="B75" t="str">
            <v>18.07.080</v>
          </cell>
          <cell r="C75" t="str">
            <v>Jogo de bucha e arruela de alumínio de 4 pol., inclusive fixação.</v>
          </cell>
          <cell r="D75" t="str">
            <v>cj</v>
          </cell>
          <cell r="F75">
            <v>5.31</v>
          </cell>
          <cell r="G75">
            <v>0</v>
          </cell>
        </row>
        <row r="77">
          <cell r="B77" t="str">
            <v>18.08</v>
          </cell>
        </row>
        <row r="78">
          <cell r="B78" t="str">
            <v>18.08.010</v>
          </cell>
          <cell r="C78" t="str">
            <v>Caixa para medição monofásica uso interno, inclusive colocação (padrão CELPE).</v>
          </cell>
          <cell r="D78" t="str">
            <v>un</v>
          </cell>
          <cell r="F78">
            <v>38.5</v>
          </cell>
          <cell r="G78">
            <v>0</v>
          </cell>
        </row>
        <row r="79">
          <cell r="B79" t="str">
            <v>18.08.020</v>
          </cell>
          <cell r="C79" t="str">
            <v>Caixa para medição monofásica uso externo, inclusive colocação (padrão CELPE).</v>
          </cell>
          <cell r="D79" t="str">
            <v>un</v>
          </cell>
          <cell r="F79">
            <v>48.6</v>
          </cell>
          <cell r="G79">
            <v>0</v>
          </cell>
        </row>
        <row r="81">
          <cell r="B81" t="str">
            <v>18.09</v>
          </cell>
        </row>
        <row r="82">
          <cell r="B82" t="str">
            <v>18.09.010</v>
          </cell>
          <cell r="C82" t="str">
            <v>Caixa para medição trifásica uso interno, modelo D, inclusive colocação (padrão CELPE).</v>
          </cell>
          <cell r="D82" t="str">
            <v>un</v>
          </cell>
          <cell r="F82">
            <v>82.93</v>
          </cell>
          <cell r="G82">
            <v>0</v>
          </cell>
        </row>
        <row r="83">
          <cell r="B83" t="str">
            <v>18.09.020</v>
          </cell>
          <cell r="C83" t="str">
            <v>Caixa para medição trifásica uso externo, modelo D, inclusive colocação (padrão CELPE).</v>
          </cell>
          <cell r="D83" t="str">
            <v>un</v>
          </cell>
          <cell r="F83">
            <v>104.26</v>
          </cell>
          <cell r="G83">
            <v>0</v>
          </cell>
        </row>
        <row r="85">
          <cell r="B85" t="str">
            <v>18.10</v>
          </cell>
        </row>
        <row r="86">
          <cell r="B86" t="str">
            <v>18.10.020</v>
          </cell>
          <cell r="C86" t="str">
            <v>Chave de faca de 2 polos, 30 A, 250 V, com base de ardósia, com 02 fusíveis tipo cartucho e parafusos, inclusive instalação em quadro de medição.</v>
          </cell>
          <cell r="D86" t="str">
            <v>un</v>
          </cell>
          <cell r="F86">
            <v>11.1</v>
          </cell>
          <cell r="G86">
            <v>0</v>
          </cell>
        </row>
        <row r="87">
          <cell r="B87" t="str">
            <v>18.10.030</v>
          </cell>
          <cell r="C87" t="str">
            <v>Chave de faca de 2 polos, 60 A, 250 V, com base de ardósia, com 02 fusíveis tipo cartucho e parafusos, inclusive instalação em quadro de medição.</v>
          </cell>
          <cell r="D87" t="str">
            <v>un</v>
          </cell>
          <cell r="F87">
            <v>16.3</v>
          </cell>
          <cell r="G87">
            <v>0</v>
          </cell>
        </row>
        <row r="88">
          <cell r="B88" t="str">
            <v>18.10.040</v>
          </cell>
          <cell r="C88" t="str">
            <v>Chave de faca de 3 polos, 60 A, 600 V, com base de ardósia, com 03 fusíveis tipo cartucho e parafusos, inclusive instalação em quadro de medição.</v>
          </cell>
          <cell r="D88" t="str">
            <v>un</v>
          </cell>
          <cell r="F88">
            <v>31.96</v>
          </cell>
          <cell r="G88">
            <v>0</v>
          </cell>
        </row>
        <row r="89">
          <cell r="B89" t="str">
            <v>18.10.050</v>
          </cell>
          <cell r="C89" t="str">
            <v>Chave de faca de 3 polos, 100 A, 600 V, com base de ardósia, com 03 fusíveis tipo cartucho e parafusos, inclusive instalação em quadro de medição.</v>
          </cell>
          <cell r="D89" t="str">
            <v>un</v>
          </cell>
          <cell r="F89">
            <v>57.62</v>
          </cell>
          <cell r="G89">
            <v>0</v>
          </cell>
        </row>
        <row r="90">
          <cell r="B90" t="str">
            <v>18.10.060</v>
          </cell>
          <cell r="C90" t="str">
            <v>Chave seccionadora com fusível, 125A, tipo 3NP4090 SIEMENS ou similar, tripolar com 03 fusíveis NH tamanho 00 e parafusos, inclusive instalação em quadro de medição.</v>
          </cell>
          <cell r="D90" t="str">
            <v>un</v>
          </cell>
          <cell r="F90">
            <v>85.08</v>
          </cell>
          <cell r="G90">
            <v>0</v>
          </cell>
        </row>
        <row r="91">
          <cell r="B91" t="str">
            <v>18.10.070</v>
          </cell>
          <cell r="C91" t="str">
            <v>Chave seccionadora com fusível, 250A, tipo 3NP2200 SIEMENS ou similar, tripolar com 03 fusíveis NH tamanho 01 e parafusos, inclusive instalação em quadro de medição.</v>
          </cell>
          <cell r="D91" t="str">
            <v>un</v>
          </cell>
          <cell r="F91">
            <v>141.25</v>
          </cell>
          <cell r="G91">
            <v>0</v>
          </cell>
        </row>
        <row r="93">
          <cell r="B93" t="str">
            <v>18.11</v>
          </cell>
        </row>
        <row r="94">
          <cell r="B94" t="str">
            <v>18.11.030</v>
          </cell>
          <cell r="C94" t="str">
            <v>Base para fusível tipo NH de 6 A a 125A, tamanho 00, SIEMENS ou similar, com parafusos, inclusive instalação em quadro.</v>
          </cell>
          <cell r="D94" t="str">
            <v>un</v>
          </cell>
          <cell r="F94">
            <v>9.09</v>
          </cell>
          <cell r="G94">
            <v>0</v>
          </cell>
        </row>
        <row r="95">
          <cell r="B95" t="str">
            <v>18.11.040</v>
          </cell>
          <cell r="C95" t="str">
            <v>Base para fusível tipo NH de 36 A a 250A, tamanho 1, SIEMENS ou similar, com parafusos, inclusive instalação em quadro.</v>
          </cell>
          <cell r="D95" t="str">
            <v>un</v>
          </cell>
          <cell r="F95">
            <v>17.96</v>
          </cell>
          <cell r="G95">
            <v>0</v>
          </cell>
        </row>
        <row r="97">
          <cell r="B97" t="str">
            <v>18.12</v>
          </cell>
        </row>
        <row r="98">
          <cell r="B98" t="str">
            <v>18.12.070</v>
          </cell>
          <cell r="C98" t="str">
            <v>Fusível tipo NH de 20A, tamanho 00, SIEMENS ou similar, inclusive instalação em quadro.</v>
          </cell>
          <cell r="D98" t="str">
            <v>un</v>
          </cell>
          <cell r="F98">
            <v>5.67</v>
          </cell>
          <cell r="G98">
            <v>0</v>
          </cell>
        </row>
        <row r="99">
          <cell r="B99" t="str">
            <v>18.12.080</v>
          </cell>
          <cell r="C99" t="str">
            <v>Fusível tipo NH de 25A, tamanho 00, SIEMENS ou similar, inclusive instalação em quadro.</v>
          </cell>
          <cell r="D99" t="str">
            <v>un</v>
          </cell>
          <cell r="F99">
            <v>5.67</v>
          </cell>
          <cell r="G99">
            <v>0</v>
          </cell>
        </row>
        <row r="100">
          <cell r="B100" t="str">
            <v>18.12.090</v>
          </cell>
          <cell r="C100" t="str">
            <v>Fusível tipo NH de 36A, tamanho 00, SIEMENS ou similar, inclusive instalação em quadro.</v>
          </cell>
          <cell r="D100" t="str">
            <v>un</v>
          </cell>
          <cell r="F100">
            <v>5.67</v>
          </cell>
          <cell r="G100">
            <v>0</v>
          </cell>
        </row>
        <row r="101">
          <cell r="B101" t="str">
            <v>18.12.100</v>
          </cell>
          <cell r="C101" t="str">
            <v>Fusível tipo NH de 50A, tamanho 00, SIEMENS ou similar, inclusive instalação em quadro.</v>
          </cell>
          <cell r="D101" t="str">
            <v>un</v>
          </cell>
          <cell r="F101">
            <v>5.67</v>
          </cell>
          <cell r="G101">
            <v>0</v>
          </cell>
        </row>
        <row r="102">
          <cell r="B102" t="str">
            <v>18.12.110</v>
          </cell>
          <cell r="C102" t="str">
            <v>Fusível tipo NH de 63A, tamanho 00, SIEMENS ou similar, inclusive instalação em quadro.</v>
          </cell>
          <cell r="D102" t="str">
            <v>un</v>
          </cell>
          <cell r="F102">
            <v>5.67</v>
          </cell>
          <cell r="G102">
            <v>0</v>
          </cell>
        </row>
        <row r="103">
          <cell r="B103" t="str">
            <v>18.12.120</v>
          </cell>
          <cell r="C103" t="str">
            <v>Fusível tipo NH de 80A, tamanho 00, SIEMENS ou similar, inclusive instalação em quadro.</v>
          </cell>
          <cell r="D103" t="str">
            <v>un</v>
          </cell>
          <cell r="F103">
            <v>5.67</v>
          </cell>
          <cell r="G103">
            <v>0</v>
          </cell>
        </row>
        <row r="104">
          <cell r="B104" t="str">
            <v>18.12.130</v>
          </cell>
          <cell r="C104" t="str">
            <v>Fusível tipo NH de 100A, tamanho 00, SIEMENS ou similar, inclusive instalação em quadro.</v>
          </cell>
          <cell r="D104" t="str">
            <v>un</v>
          </cell>
          <cell r="F104">
            <v>5.67</v>
          </cell>
          <cell r="G104">
            <v>0</v>
          </cell>
        </row>
        <row r="105">
          <cell r="B105" t="str">
            <v>18.12.140</v>
          </cell>
          <cell r="C105" t="str">
            <v>Fusível tipo NH de 125A, tamanho 00, SIEMENS ou similar, inclusive instalação em quadro.</v>
          </cell>
          <cell r="D105" t="str">
            <v>un</v>
          </cell>
          <cell r="F105">
            <v>5.67</v>
          </cell>
          <cell r="G105">
            <v>0</v>
          </cell>
        </row>
        <row r="106">
          <cell r="B106" t="str">
            <v>18.12.150</v>
          </cell>
          <cell r="C106" t="str">
            <v>Fusível tipo NH de 160A, tamanho 01, SIEMENS ou similar, inclusive instalação em quadro.</v>
          </cell>
          <cell r="D106" t="str">
            <v>un</v>
          </cell>
          <cell r="F106">
            <v>12.26</v>
          </cell>
          <cell r="G106">
            <v>0</v>
          </cell>
        </row>
        <row r="107">
          <cell r="B107" t="str">
            <v>18.12.160</v>
          </cell>
          <cell r="C107" t="str">
            <v>Fusível tipo NH de 200A, tamanho 01, SIEMENS ou similar, inclusive instalação em quadro.</v>
          </cell>
          <cell r="D107" t="str">
            <v>un</v>
          </cell>
          <cell r="F107">
            <v>12.26</v>
          </cell>
          <cell r="G107">
            <v>0</v>
          </cell>
        </row>
        <row r="108">
          <cell r="B108" t="str">
            <v>18.12.170</v>
          </cell>
          <cell r="C108" t="str">
            <v>Fusível tipo NH de 250A, tamanho 1, SIEMENS ou similar, inclusive instalação em quadro.</v>
          </cell>
          <cell r="D108" t="str">
            <v>un</v>
          </cell>
          <cell r="F108">
            <v>12.26</v>
          </cell>
          <cell r="G108">
            <v>0</v>
          </cell>
        </row>
        <row r="110">
          <cell r="B110" t="str">
            <v>18.13</v>
          </cell>
        </row>
        <row r="111">
          <cell r="B111" t="str">
            <v>18.13.005</v>
          </cell>
          <cell r="C111" t="str">
            <v>Eletroduto flexível preto de 1", assentado em valas com profundidade de 0,60 m, inclusive escavação e reaterro.</v>
          </cell>
          <cell r="D111" t="str">
            <v>m</v>
          </cell>
          <cell r="F111">
            <v>3.1</v>
          </cell>
          <cell r="G111">
            <v>0</v>
          </cell>
        </row>
        <row r="112">
          <cell r="B112" t="str">
            <v>18.13.010</v>
          </cell>
          <cell r="C112" t="str">
            <v>Eletroduto de PVC rígido rosqueável de 1/2 pol., com luva de rosca interna, inclusive assentamento em lajes.</v>
          </cell>
          <cell r="D112" t="str">
            <v>m</v>
          </cell>
          <cell r="F112">
            <v>1.46</v>
          </cell>
          <cell r="G112">
            <v>0</v>
          </cell>
        </row>
        <row r="113">
          <cell r="B113" t="str">
            <v>18.13.020</v>
          </cell>
          <cell r="C113" t="str">
            <v>Eletroduto de PVC rígido rosqueável de 3/4 pol., com luva de rosca interna, inclusive assentamento em lajes.</v>
          </cell>
          <cell r="D113" t="str">
            <v>m</v>
          </cell>
          <cell r="F113">
            <v>1.51</v>
          </cell>
          <cell r="G113">
            <v>0</v>
          </cell>
        </row>
        <row r="114">
          <cell r="B114" t="str">
            <v>18.13.030</v>
          </cell>
          <cell r="C114" t="str">
            <v>Eletroduto de PVC rígido rosqueável de 1 pol., com luva de rosca interna, inclusive assentamento em lajes.</v>
          </cell>
          <cell r="D114" t="str">
            <v>m</v>
          </cell>
          <cell r="F114">
            <v>2.54</v>
          </cell>
          <cell r="G114">
            <v>0</v>
          </cell>
        </row>
        <row r="115">
          <cell r="B115" t="str">
            <v>18.13.040</v>
          </cell>
          <cell r="C115" t="str">
            <v>Eletroduto de PVC rígido rosqueável de 1/2 pol., com luva de rosca interna, inclusive assentamento com rasgo em alvenaria.</v>
          </cell>
          <cell r="D115" t="str">
            <v>m</v>
          </cell>
          <cell r="F115">
            <v>2.23</v>
          </cell>
          <cell r="G115">
            <v>0</v>
          </cell>
        </row>
        <row r="116">
          <cell r="B116" t="str">
            <v>18.13.050</v>
          </cell>
          <cell r="C116" t="str">
            <v>Eletroduto de PVC rígido rosqueável de 3/4 pol., com luva de rosca interna, inclusive assentamento com rasgo em alvenaria.</v>
          </cell>
          <cell r="D116" t="str">
            <v>m</v>
          </cell>
          <cell r="F116">
            <v>2.71</v>
          </cell>
          <cell r="G116">
            <v>0</v>
          </cell>
        </row>
        <row r="117">
          <cell r="B117" t="str">
            <v>18.13.060</v>
          </cell>
          <cell r="C117" t="str">
            <v>Eletroduto de PVC rígido rosqueável de 1 pol., com luva de rosca interna, inclusive assentamento com rasgo em alvenaria.</v>
          </cell>
          <cell r="D117" t="str">
            <v>m</v>
          </cell>
          <cell r="F117">
            <v>3.3</v>
          </cell>
          <cell r="G117">
            <v>0</v>
          </cell>
        </row>
        <row r="118">
          <cell r="B118" t="str">
            <v>18.12.070</v>
          </cell>
          <cell r="C118" t="str">
            <v>Eletroduto de PVC rígido rosqueável de 1 1/4 pol., com luva de rosca interna, inclusive assentamento com rasgo em alvenaria.</v>
          </cell>
          <cell r="D118" t="str">
            <v>m</v>
          </cell>
          <cell r="F118">
            <v>4.3099999999999996</v>
          </cell>
          <cell r="G118">
            <v>0</v>
          </cell>
        </row>
        <row r="119">
          <cell r="B119" t="str">
            <v>18.13.080</v>
          </cell>
          <cell r="C119" t="str">
            <v>Eletroduto de PVC rígido rosqueável de 1 1/2 pol., com luva de rosca interna, inclusive assentamento com rasgo em alvenaria.</v>
          </cell>
          <cell r="D119" t="str">
            <v>m</v>
          </cell>
          <cell r="F119">
            <v>5.65</v>
          </cell>
          <cell r="G119">
            <v>0</v>
          </cell>
        </row>
        <row r="120">
          <cell r="B120" t="str">
            <v>18.13.085</v>
          </cell>
          <cell r="C120" t="str">
            <v>Fornecimento e colocação de eletroduto de ferro galvanizado de 3 ".</v>
          </cell>
          <cell r="D120" t="str">
            <v>m</v>
          </cell>
          <cell r="F120">
            <v>29.91</v>
          </cell>
        </row>
        <row r="121">
          <cell r="B121" t="str">
            <v>18.13.086</v>
          </cell>
          <cell r="C121" t="str">
            <v>Fornecimento e instalação de quadro de distribuição para telefone.</v>
          </cell>
          <cell r="D121" t="str">
            <v>un</v>
          </cell>
          <cell r="F121">
            <v>96.07</v>
          </cell>
        </row>
        <row r="122">
          <cell r="B122" t="str">
            <v>18.13.090</v>
          </cell>
          <cell r="C122" t="str">
            <v>Eletroduto de PVC rígido rosqueável de 2 pol., com luva de rosca interna, inclusive assentamento com rasgo em alvenaria.</v>
          </cell>
          <cell r="D122" t="str">
            <v>m</v>
          </cell>
          <cell r="F122">
            <v>7.33</v>
          </cell>
          <cell r="G122">
            <v>0</v>
          </cell>
        </row>
        <row r="123">
          <cell r="B123" t="str">
            <v>18.13.100</v>
          </cell>
          <cell r="C123" t="str">
            <v>Eletroduto de PVC rígido rosqueável de 3 pol., com luva de rosca interna, inclusive assentamento com rasgo em alvenaria.</v>
          </cell>
          <cell r="D123" t="str">
            <v>m</v>
          </cell>
          <cell r="F123">
            <v>13.81</v>
          </cell>
          <cell r="G123">
            <v>0</v>
          </cell>
        </row>
        <row r="124">
          <cell r="B124" t="str">
            <v>18.13.110</v>
          </cell>
          <cell r="C124" t="str">
            <v>Eletroduto de PVC rígido rosqueável de 1/2 pol., com luva de rosca interna assentado em valas com profundidade de 0,60 m, inclusive escavação e reaterro.</v>
          </cell>
          <cell r="D124" t="str">
            <v>m</v>
          </cell>
          <cell r="F124">
            <v>3.33</v>
          </cell>
          <cell r="G124">
            <v>0</v>
          </cell>
        </row>
        <row r="125">
          <cell r="B125" t="str">
            <v>18.13.120</v>
          </cell>
          <cell r="C125" t="str">
            <v>Eletroduto de PVC rígido rosqueável de 3/4 pol., com luva de rosca interna assentado em valas com profundidade de 0,60 m, inclusive escavação e reaterro.</v>
          </cell>
          <cell r="D125" t="str">
            <v>m</v>
          </cell>
          <cell r="F125">
            <v>4.01</v>
          </cell>
          <cell r="G125">
            <v>0</v>
          </cell>
        </row>
        <row r="126">
          <cell r="B126" t="str">
            <v>18.13.130</v>
          </cell>
          <cell r="C126" t="str">
            <v>Eletroduto de PVC rígido rosqueável de 1 pol., com luva de rosca interna assentado em valas com profundidade de 0,60 m, inclusive escavação e reaterro.</v>
          </cell>
          <cell r="D126" t="str">
            <v>m</v>
          </cell>
          <cell r="F126">
            <v>5.39</v>
          </cell>
          <cell r="G126">
            <v>0</v>
          </cell>
        </row>
        <row r="127">
          <cell r="B127" t="str">
            <v>18.13.140</v>
          </cell>
          <cell r="C127" t="str">
            <v>Eletroduto de PVC rígido rosqueável de 1 1/2 pol., com luva de rosca interna assentado em valas com profundidade de 0,60 m, inclusive escavação e reaterro.</v>
          </cell>
          <cell r="D127" t="str">
            <v>m</v>
          </cell>
          <cell r="F127">
            <v>6.99</v>
          </cell>
          <cell r="G127">
            <v>0</v>
          </cell>
        </row>
        <row r="128">
          <cell r="B128" t="str">
            <v>18.13.150</v>
          </cell>
          <cell r="C128" t="str">
            <v>Eletroduto de PVC rígido rosqueável de 2 pol., com luva de rosca interna assentado em valas com profundidade de 0,60 m, inclusive escavação e reaterro.</v>
          </cell>
          <cell r="D128" t="str">
            <v>m</v>
          </cell>
          <cell r="F128">
            <v>8.6199999999999992</v>
          </cell>
          <cell r="G128">
            <v>0</v>
          </cell>
        </row>
        <row r="129">
          <cell r="B129" t="str">
            <v>18.13.160</v>
          </cell>
          <cell r="C129" t="str">
            <v>Eletroduto de PVC rígido rosqueável de 3 pol., com luva de rosca interna assentado em valas com profundidade de 0,60 m, inclusive escavação e reaterro.</v>
          </cell>
          <cell r="D129" t="str">
            <v>m</v>
          </cell>
          <cell r="F129">
            <v>15.23</v>
          </cell>
          <cell r="G129">
            <v>0</v>
          </cell>
        </row>
        <row r="130">
          <cell r="B130" t="str">
            <v>18.13.170</v>
          </cell>
          <cell r="C130" t="str">
            <v>Eletroduto de PVC rígido rosqueável de 4 pol., com luva de rosca interna assentado em valas com profundidade de 0,60 m, inclusive escavação e reaterro.</v>
          </cell>
          <cell r="D130" t="str">
            <v>m</v>
          </cell>
          <cell r="F130">
            <v>22.81</v>
          </cell>
          <cell r="G130">
            <v>0</v>
          </cell>
        </row>
        <row r="132">
          <cell r="B132" t="str">
            <v>18.14</v>
          </cell>
        </row>
        <row r="133">
          <cell r="B133" t="str">
            <v>18.14.010</v>
          </cell>
          <cell r="C133" t="str">
            <v xml:space="preserve">Curva de PVC rígido rosqueável de 3/4 pol., com luva de rosca interna, inclusive assentado. </v>
          </cell>
          <cell r="D133" t="str">
            <v>un</v>
          </cell>
          <cell r="F133">
            <v>1.84</v>
          </cell>
          <cell r="G133">
            <v>0</v>
          </cell>
        </row>
        <row r="134">
          <cell r="B134" t="str">
            <v>18.14.020</v>
          </cell>
          <cell r="C134" t="str">
            <v xml:space="preserve">Curva de PVC rígido rosqueável de 1 pol., com luva de rosca interna, inclusive assentado. </v>
          </cell>
          <cell r="D134" t="str">
            <v>un</v>
          </cell>
          <cell r="F134">
            <v>2.6</v>
          </cell>
          <cell r="G134">
            <v>0</v>
          </cell>
        </row>
        <row r="135">
          <cell r="B135" t="str">
            <v>18.14.030</v>
          </cell>
          <cell r="C135" t="str">
            <v xml:space="preserve">Curva de PVC rígido rosqueável de 1 1/4 pol., com luva de rosca interna, inclusive assentado. </v>
          </cell>
          <cell r="D135" t="str">
            <v>un</v>
          </cell>
          <cell r="F135">
            <v>4.0999999999999996</v>
          </cell>
          <cell r="G135">
            <v>0</v>
          </cell>
        </row>
        <row r="136">
          <cell r="B136" t="str">
            <v>18.14.040</v>
          </cell>
          <cell r="C136" t="str">
            <v xml:space="preserve">Curva de PVC rígido rosqueável de 1 1/2 pol., com luva de rosca interna, inclusive assentado. </v>
          </cell>
          <cell r="D136" t="str">
            <v>un</v>
          </cell>
          <cell r="F136">
            <v>5.0999999999999996</v>
          </cell>
          <cell r="G136">
            <v>0</v>
          </cell>
        </row>
        <row r="137">
          <cell r="B137" t="str">
            <v>18.14.050</v>
          </cell>
          <cell r="C137" t="str">
            <v xml:space="preserve">Curva de PVC rígido rosqueável de 2 pol., com luva de rosca interna, inclusive assentado. </v>
          </cell>
          <cell r="D137" t="str">
            <v>un</v>
          </cell>
          <cell r="F137">
            <v>7.96</v>
          </cell>
          <cell r="G137">
            <v>0</v>
          </cell>
        </row>
        <row r="138">
          <cell r="B138" t="str">
            <v>18.14.060</v>
          </cell>
          <cell r="C138" t="str">
            <v xml:space="preserve">Curva de PVC rígido rosqueável de 3 pol., com luva de rosca interna, inclusive assentado. </v>
          </cell>
          <cell r="D138" t="str">
            <v>un</v>
          </cell>
          <cell r="F138">
            <v>23.46</v>
          </cell>
          <cell r="G138">
            <v>0</v>
          </cell>
        </row>
        <row r="139">
          <cell r="B139" t="str">
            <v>18.14.070</v>
          </cell>
          <cell r="C139" t="str">
            <v xml:space="preserve">Curva de PVC rígido rosqueável de 4 pol., com luva de rosca interna, inclusive assentado. </v>
          </cell>
          <cell r="D139" t="str">
            <v>un</v>
          </cell>
          <cell r="F139">
            <v>37.86</v>
          </cell>
          <cell r="G139">
            <v>0</v>
          </cell>
        </row>
        <row r="141">
          <cell r="B141" t="str">
            <v>18.15</v>
          </cell>
        </row>
        <row r="142">
          <cell r="B142" t="str">
            <v>18.15.010</v>
          </cell>
          <cell r="C142" t="str">
            <v>Caixa 4 x 2 pol. Tigreflex ou similar,  inclusive assentamento.</v>
          </cell>
          <cell r="D142" t="str">
            <v>un</v>
          </cell>
          <cell r="F142">
            <v>1.45</v>
          </cell>
          <cell r="G142">
            <v>0</v>
          </cell>
        </row>
        <row r="143">
          <cell r="B143" t="str">
            <v>18.15.020</v>
          </cell>
          <cell r="C143" t="str">
            <v>Caixa 4 x 4 pol. Tigreflex ou similar,  inclusive assentamento.</v>
          </cell>
          <cell r="D143" t="str">
            <v>un</v>
          </cell>
          <cell r="F143">
            <v>1.75</v>
          </cell>
          <cell r="G143">
            <v>0</v>
          </cell>
        </row>
        <row r="144">
          <cell r="B144" t="str">
            <v>18.15.030</v>
          </cell>
          <cell r="C144" t="str">
            <v>Caixa octogonal de 4" Tigreflex ou similar, com fundo móvel, inclusive assentaemnto em laje.</v>
          </cell>
          <cell r="D144" t="str">
            <v>un</v>
          </cell>
          <cell r="F144">
            <v>1.9</v>
          </cell>
          <cell r="G144">
            <v>0</v>
          </cell>
        </row>
        <row r="145">
          <cell r="B145" t="str">
            <v>18.15.035</v>
          </cell>
          <cell r="C145" t="str">
            <v>Fornecimento e colocação de caixa pré-moldada para ar-condicionado de 15.000 BTU's</v>
          </cell>
          <cell r="D145" t="str">
            <v>un</v>
          </cell>
          <cell r="F145">
            <v>73.38</v>
          </cell>
        </row>
        <row r="147">
          <cell r="B147" t="str">
            <v>18.16</v>
          </cell>
        </row>
        <row r="148">
          <cell r="B148" t="str">
            <v>18.16.010</v>
          </cell>
          <cell r="C148" t="str">
            <v>Tomada de embutir (2P+T) com placa para caixa de 4 x 2 pol., 20 A, 250 V, Pial (linha silentoque) ou similar, inclusive instalação.</v>
          </cell>
          <cell r="D148" t="str">
            <v>un</v>
          </cell>
          <cell r="F148">
            <v>7.08</v>
          </cell>
          <cell r="G148">
            <v>0</v>
          </cell>
        </row>
        <row r="149">
          <cell r="B149" t="str">
            <v>18.16.020</v>
          </cell>
          <cell r="C149" t="str">
            <v>Tomada de embutir para telefone quatro polos, Padrão Telebrás, com placa, para caixa de 4 x 2 pol., Pial (linha silentoque) ou similar, inclusive instalação.</v>
          </cell>
          <cell r="D149" t="str">
            <v>un</v>
          </cell>
          <cell r="F149">
            <v>6.55</v>
          </cell>
          <cell r="G149">
            <v>0</v>
          </cell>
        </row>
        <row r="151">
          <cell r="B151" t="str">
            <v>18.17</v>
          </cell>
        </row>
        <row r="152">
          <cell r="B152" t="str">
            <v>18.17.010</v>
          </cell>
          <cell r="C152" t="str">
            <v>Conjunto ARSTOP ou similar de embutir, em caixa 4 x 4 pol., com placa, tomada Tripolar para pino chato e disjuntor termomagnético de 25 A, 250 V, inclusive instalação.</v>
          </cell>
          <cell r="D152" t="str">
            <v>un</v>
          </cell>
          <cell r="F152">
            <v>20.72</v>
          </cell>
          <cell r="G152">
            <v>0</v>
          </cell>
        </row>
        <row r="154">
          <cell r="B154" t="str">
            <v>18.18</v>
          </cell>
        </row>
        <row r="155">
          <cell r="B155" t="str">
            <v>18.18.010</v>
          </cell>
          <cell r="C155" t="str">
            <v>Interruptor de embutir de uma secção para caixa de 4 x 2 pol., com placa, 10 A, 250 V, Pial (linha silentoque) ou similar, inclusive instalação.</v>
          </cell>
          <cell r="D155" t="str">
            <v>un</v>
          </cell>
          <cell r="F155">
            <v>3.9</v>
          </cell>
          <cell r="G155">
            <v>0</v>
          </cell>
        </row>
        <row r="156">
          <cell r="B156" t="str">
            <v>18.18.020</v>
          </cell>
          <cell r="C156" t="str">
            <v>Interruptor de embutir de duas secções para caixa de 4 x 2 pol., com placa, 10 A, 250 V, Pial (linha silentoque) ou similar, inclusive instalação.</v>
          </cell>
          <cell r="D156" t="str">
            <v>un</v>
          </cell>
          <cell r="F156">
            <v>6.76</v>
          </cell>
          <cell r="G156">
            <v>0</v>
          </cell>
        </row>
        <row r="157">
          <cell r="B157" t="str">
            <v>18.18.030</v>
          </cell>
          <cell r="C157" t="str">
            <v>Interruptor de embutir de três secções para caixa de 4 x 2 pol., com placa, 10 A, 250 V, Pial (linha silentoque) ou similar, inclusive instalação.</v>
          </cell>
          <cell r="D157" t="str">
            <v>un</v>
          </cell>
          <cell r="F157">
            <v>8.8800000000000008</v>
          </cell>
          <cell r="G157">
            <v>0</v>
          </cell>
        </row>
        <row r="158">
          <cell r="B158" t="str">
            <v>18.18.040</v>
          </cell>
          <cell r="C158" t="str">
            <v>Interruptor de embutir de uma secção conjugada com tomada, para caixa de 4 x 2 pol., com placa, 10 A, 250 V, Pial (linha silentoque) ou similar, inclusive instalação.</v>
          </cell>
          <cell r="D158" t="str">
            <v>un</v>
          </cell>
          <cell r="F158">
            <v>6.71</v>
          </cell>
          <cell r="G158">
            <v>0</v>
          </cell>
        </row>
        <row r="159">
          <cell r="B159" t="str">
            <v>18.18.050</v>
          </cell>
          <cell r="C159" t="str">
            <v>Interruptor de embutir de duas secções conjugada com tomada, para caixa de 4 x 2 pol., com placa, 10 A, 250 V, Pial (linha silentoque) ou similar, inclusive instalação.</v>
          </cell>
          <cell r="D159" t="str">
            <v>un</v>
          </cell>
          <cell r="F159">
            <v>8.93</v>
          </cell>
          <cell r="G159">
            <v>0</v>
          </cell>
        </row>
        <row r="160">
          <cell r="B160" t="str">
            <v>18.18.060</v>
          </cell>
          <cell r="C160" t="str">
            <v>Interruptor de embutir Three-Way (vai e vem), para caixa de 4 x 2 pol., com placa, 10 A, 250 V, Pial (linha silentoque) ou similar, inclusive instalação.</v>
          </cell>
          <cell r="D160" t="str">
            <v>un</v>
          </cell>
          <cell r="F160">
            <v>5.19</v>
          </cell>
          <cell r="G160">
            <v>0</v>
          </cell>
        </row>
        <row r="162">
          <cell r="B162" t="str">
            <v>18.19</v>
          </cell>
        </row>
        <row r="163">
          <cell r="B163" t="str">
            <v>18.19.010</v>
          </cell>
          <cell r="C163" t="str">
            <v>Fio de cobre, têmpera mole, classe 1, isolamento de PVC - 70 C, tipo BWF, 750 V, Foreplast ou similar, S.M. - 1,5 mm², inclusive instalação em eletroduto.</v>
          </cell>
          <cell r="D163" t="str">
            <v>m</v>
          </cell>
          <cell r="F163">
            <v>0.59</v>
          </cell>
          <cell r="G163">
            <v>0</v>
          </cell>
        </row>
        <row r="164">
          <cell r="B164" t="str">
            <v>18.19.020</v>
          </cell>
          <cell r="C164" t="str">
            <v>Fio de cobre, têmpera mole, classe 1, isolamento de PVC - 70 C, tipo BWF, 750 V, Foreplast ou similar, S.M. - 2,5 mm², inclusive instalação em eletroduto.</v>
          </cell>
          <cell r="D164" t="str">
            <v>m</v>
          </cell>
          <cell r="F164">
            <v>0.85</v>
          </cell>
          <cell r="G164">
            <v>0</v>
          </cell>
        </row>
        <row r="165">
          <cell r="B165" t="str">
            <v>18.19.025</v>
          </cell>
          <cell r="C165" t="str">
            <v>Cabro de cobre, têmpera mole, encordoamento classe 2, isolamento de PVC - 70 C, tipo BWF, 750 V, Foreplast ou similar, S.M. - 2,5 mm², inclusive instalação em eletroduto.</v>
          </cell>
          <cell r="D165" t="str">
            <v>m</v>
          </cell>
          <cell r="F165">
            <v>0.9</v>
          </cell>
          <cell r="G165">
            <v>0</v>
          </cell>
        </row>
        <row r="166">
          <cell r="B166" t="str">
            <v>18.19.030</v>
          </cell>
          <cell r="C166" t="str">
            <v>Cabo de cobre, têmpera mole, encordoamento classe 2, isolamento de PVC - 70 C, tipo BWF, 750 V, Foreplast ou similar, S.M. - 4,0 mm², inclusive instalação em eletroduto.</v>
          </cell>
          <cell r="D166" t="str">
            <v>m</v>
          </cell>
          <cell r="F166">
            <v>0.94</v>
          </cell>
          <cell r="G166">
            <v>0</v>
          </cell>
        </row>
        <row r="167">
          <cell r="B167" t="str">
            <v>18.19.040</v>
          </cell>
          <cell r="C167" t="str">
            <v>Cabo de cobre, têmpera mole, encordoamento classe 2, isolamento de PVC - 70 C, tipo BWF, 750 V, Foreplast ou similar, S.M. - 6,0 mm², inclusive instalação em eletroduto.</v>
          </cell>
          <cell r="D167" t="str">
            <v>m</v>
          </cell>
          <cell r="F167">
            <v>1.1299999999999999</v>
          </cell>
          <cell r="G167">
            <v>0</v>
          </cell>
        </row>
        <row r="168">
          <cell r="B168" t="str">
            <v>18.19.041</v>
          </cell>
          <cell r="C168" t="str">
            <v>Cabo de cobre, têmpera mole, encordoamento classe 2, isolamento de PVC - 70 C, tipo BWF, 750 V, Foreplast ou similar, S.M. - 10,0 mm², inclusive instalação em eletroduto.</v>
          </cell>
          <cell r="D168" t="str">
            <v>m</v>
          </cell>
          <cell r="F168">
            <v>1.6</v>
          </cell>
          <cell r="G168">
            <v>0</v>
          </cell>
        </row>
        <row r="169">
          <cell r="B169" t="str">
            <v>18.19.042</v>
          </cell>
          <cell r="C169" t="str">
            <v>Cabo de cobre, têmpera mole, encordoamento classe 2, isolamento de PVC - 70 C, tipo BWF, 750 V, Foreplast ou similar, S.M. - 16,0 mm², inclusive instalação em eletroduto.</v>
          </cell>
          <cell r="D169" t="str">
            <v>m</v>
          </cell>
          <cell r="F169">
            <v>2.11</v>
          </cell>
          <cell r="G169">
            <v>0</v>
          </cell>
        </row>
        <row r="170">
          <cell r="B170" t="str">
            <v>18.19.043</v>
          </cell>
          <cell r="C170" t="str">
            <v>Cabo de cobre, têmpera mole, encordoamento classe 2, isolamento de PVC - 70 C, tipo BWF, 750 V, Foreplast ou similar, S.M. - 25,0 mm², inclusive instalação em eletroduto.</v>
          </cell>
          <cell r="D170" t="str">
            <v>m</v>
          </cell>
          <cell r="F170">
            <v>2.93</v>
          </cell>
          <cell r="G170">
            <v>0</v>
          </cell>
        </row>
        <row r="171">
          <cell r="B171" t="str">
            <v>18.19.046</v>
          </cell>
          <cell r="C171" t="str">
            <v>Cabo de cobre (1 condutor), têmpera mole, encordoamento classe 2, isolamento de PVC - Flame Resistant - 70 C, 0,6 / 1 Kv, cobertura de PVC-ST 1, Foremax ou similar, S.M. - 1,5 mm², inclusive instalação em eletroduto.</v>
          </cell>
          <cell r="D171" t="str">
            <v>m</v>
          </cell>
          <cell r="F171">
            <v>0.69</v>
          </cell>
          <cell r="G171">
            <v>0</v>
          </cell>
        </row>
        <row r="172">
          <cell r="B172" t="str">
            <v>18.19.047</v>
          </cell>
          <cell r="C172" t="str">
            <v>Cabo de cobre (1 condutor), têmpera mole, encordoamento classe 2, isolamento de PVC - Flame Resistant - 70 C, 0,6 / 1 Kv, cobertura de PVC-ST 1, Foremax ou similar, S.M. - 2,5 mm², inclusive instalação em eletroduto.</v>
          </cell>
          <cell r="D172" t="str">
            <v>m</v>
          </cell>
          <cell r="F172">
            <v>0.83</v>
          </cell>
          <cell r="G172">
            <v>0</v>
          </cell>
        </row>
        <row r="173">
          <cell r="B173" t="str">
            <v>18.19.048</v>
          </cell>
          <cell r="C173" t="str">
            <v>Cabo de cobre (1 condutor), têmpera mole, encordoamento classe 2, isolamento de PVC - Flame Resistant - 70 C, 0,6 / 1 Kv, cobertura de PVC-ST 1, Foremax ou similar, S.M. - 4,0 mm², inclusive instalação em eletroduto.</v>
          </cell>
          <cell r="D173" t="str">
            <v>m</v>
          </cell>
          <cell r="F173">
            <v>1.29</v>
          </cell>
          <cell r="G173">
            <v>0</v>
          </cell>
        </row>
        <row r="174">
          <cell r="B174" t="str">
            <v>18.19.049</v>
          </cell>
          <cell r="C174" t="str">
            <v>Cabo de cobre (1 condutor), têmpera mole, encordoamento classe 2, isolamento de PVC - Flame Resistant - 70 C, 0,6 / 1 Kv, cobertura de PVC-ST 1, Foremax ou similar, S.M. - 6,0 mm², inclusive instalação em eletroduto.</v>
          </cell>
          <cell r="D174" t="str">
            <v>m</v>
          </cell>
          <cell r="F174">
            <v>1.56</v>
          </cell>
          <cell r="G174">
            <v>0</v>
          </cell>
        </row>
        <row r="175">
          <cell r="B175" t="str">
            <v>18.19.050</v>
          </cell>
          <cell r="C175" t="str">
            <v>Cabo de cobre (1 condutor), têmpera mole, encordoamento classe 2, isolamento de PVC - Flame Resistant - 70 C, 0,6 / 1 Kv, cobertura de PVC-ST 1, Foremax ou similar, S.M. - 10,0 mm², inclusive instalação em eletroduto.</v>
          </cell>
          <cell r="D175" t="str">
            <v>m</v>
          </cell>
          <cell r="F175">
            <v>2.06</v>
          </cell>
          <cell r="G175">
            <v>0</v>
          </cell>
        </row>
        <row r="176">
          <cell r="B176" t="str">
            <v>18.19.060</v>
          </cell>
          <cell r="C176" t="str">
            <v>Cabo de cobre (1 condutor), têmpera mole, encordoamento classe 2, isolamento de PVC - Flame Resistant - 70 C, 0,6 / 1 Kv, cobertura de PVC-ST 1, Foremax ou similar, S.M. - 16,0 mm², inclusive instalação em eletroduto.</v>
          </cell>
          <cell r="D176" t="str">
            <v>m</v>
          </cell>
          <cell r="F176">
            <v>2.9</v>
          </cell>
          <cell r="G176">
            <v>0</v>
          </cell>
        </row>
        <row r="177">
          <cell r="B177" t="str">
            <v>18.19.065</v>
          </cell>
          <cell r="C177" t="str">
            <v>Dec., de piso cimentado.</v>
          </cell>
          <cell r="F177">
            <v>9.1</v>
          </cell>
          <cell r="G177">
            <v>0</v>
          </cell>
        </row>
        <row r="178">
          <cell r="B178" t="str">
            <v>18.19.070</v>
          </cell>
          <cell r="C178" t="str">
            <v>Cabo de cobre (1 condutor), têmpera mole, encordoamento classe 2, isolamento de PVC - Flame Resistant - 70 C, 0,6 / 1 Kv, cobertura de PVC-ST 1, Foremax ou similar, S.M. - 25,0 mm², inclusive instalação em eletroduto.</v>
          </cell>
          <cell r="D178" t="str">
            <v>m</v>
          </cell>
          <cell r="F178">
            <v>3.85</v>
          </cell>
          <cell r="G178">
            <v>0</v>
          </cell>
        </row>
        <row r="179">
          <cell r="B179" t="str">
            <v>18.19.080</v>
          </cell>
          <cell r="C179" t="str">
            <v>Cabo de cobre (1 condutor), têmpera mole, encordoamento classe 2, isolamento de PVC - Flame Resistant - 70 C, 0,6 / 1 Kv, cobertura de PVC-ST 1, Foremax ou similar, S.M. - 35,0 mm², inclusive instalação em eletroduto.</v>
          </cell>
          <cell r="D179" t="str">
            <v>m</v>
          </cell>
          <cell r="F179">
            <v>4.91</v>
          </cell>
          <cell r="G179">
            <v>0</v>
          </cell>
        </row>
        <row r="180">
          <cell r="B180" t="str">
            <v>18.19.085</v>
          </cell>
          <cell r="C180" t="str">
            <v>Cabo de Cobre  com isolamento termoplástico para ligação dos postes, com 4,0 mm² - 28 A, inclusive instalação em eletroduto.</v>
          </cell>
          <cell r="D180" t="str">
            <v>m</v>
          </cell>
          <cell r="F180">
            <v>0.8</v>
          </cell>
          <cell r="G180">
            <v>0</v>
          </cell>
        </row>
        <row r="182">
          <cell r="B182" t="str">
            <v>18.20</v>
          </cell>
        </row>
        <row r="183">
          <cell r="B183" t="str">
            <v>18.20.010</v>
          </cell>
          <cell r="C183" t="str">
            <v>Disjuntor monopolar termomagnético até 30 A, 220 V, Eletromar ou similar, inclusive instalação em quadro de distribuição.</v>
          </cell>
          <cell r="D183" t="str">
            <v>un</v>
          </cell>
          <cell r="F183">
            <v>6.01</v>
          </cell>
          <cell r="G183">
            <v>0</v>
          </cell>
        </row>
        <row r="184">
          <cell r="B184" t="str">
            <v>18.20.020</v>
          </cell>
          <cell r="C184" t="str">
            <v>Disjuntor monopolar termomagnético até 35 a 50A, 220 V, Eletromar ou similar, inclusive instalação em quadro de distribuição.</v>
          </cell>
          <cell r="D184" t="str">
            <v>un</v>
          </cell>
          <cell r="F184">
            <v>8.06</v>
          </cell>
          <cell r="G184">
            <v>0</v>
          </cell>
        </row>
        <row r="185">
          <cell r="B185" t="str">
            <v>18.20.030</v>
          </cell>
          <cell r="C185" t="str">
            <v>Disjuntor tripolar termomagnético até 50 A 380, 220 V, Eletromar ou similar, inclusive instalação em quadro de distribuição.</v>
          </cell>
          <cell r="D185" t="str">
            <v>un</v>
          </cell>
          <cell r="F185">
            <v>30.85</v>
          </cell>
          <cell r="G185">
            <v>0</v>
          </cell>
        </row>
        <row r="186">
          <cell r="B186" t="str">
            <v>18.20.040</v>
          </cell>
          <cell r="C186" t="str">
            <v>Disjuntor tripolar termomagnético até 60 a 100 A, 380 V, Eletromar ou similar, inclusive instalação em quadro de distribuição.</v>
          </cell>
          <cell r="D186" t="str">
            <v>un</v>
          </cell>
          <cell r="F186">
            <v>45.39</v>
          </cell>
          <cell r="G186">
            <v>0</v>
          </cell>
        </row>
        <row r="187">
          <cell r="B187" t="str">
            <v>18.20.050</v>
          </cell>
          <cell r="C187" t="str">
            <v>Disjuntor tripolar termomagnético até 120 a 150 A, 380 V, Eletromar ou similar, inclusive instalação em quadro de distribuição.</v>
          </cell>
          <cell r="D187" t="str">
            <v>un</v>
          </cell>
          <cell r="F187">
            <v>115.39</v>
          </cell>
          <cell r="G187">
            <v>0</v>
          </cell>
        </row>
        <row r="188">
          <cell r="B188" t="str">
            <v>18.20.055</v>
          </cell>
          <cell r="C188" t="str">
            <v>Fornecimento e colocação de disjuntor 15 A.</v>
          </cell>
          <cell r="D188" t="str">
            <v>un</v>
          </cell>
          <cell r="F188">
            <v>7.67</v>
          </cell>
        </row>
        <row r="189">
          <cell r="B189" t="str">
            <v>18.20.056</v>
          </cell>
          <cell r="C189" t="str">
            <v>Fornecimento e colocação de disjuntor 50 A.</v>
          </cell>
          <cell r="D189" t="str">
            <v>un</v>
          </cell>
          <cell r="F189">
            <v>10.27</v>
          </cell>
        </row>
        <row r="190">
          <cell r="B190" t="str">
            <v>18.20.057</v>
          </cell>
          <cell r="C190" t="str">
            <v>Fornecimento e colocação de disjuntor tripolar 150 A (quadro de medição).</v>
          </cell>
          <cell r="D190" t="str">
            <v>un</v>
          </cell>
          <cell r="F190">
            <v>149.04</v>
          </cell>
        </row>
        <row r="192">
          <cell r="B192" t="str">
            <v>18.21</v>
          </cell>
        </row>
        <row r="193">
          <cell r="B193" t="str">
            <v>18.21.010</v>
          </cell>
          <cell r="C193" t="str">
            <v xml:space="preserve">Quadro de distribuição metálico de embutir, com barramento de neutro tipo com 600, eletromar ou similar, para até 6 circuitos momopolares, com sobretampa articulada provida de visor transparente, inclusive instalação. </v>
          </cell>
          <cell r="D193" t="str">
            <v>un</v>
          </cell>
          <cell r="F193">
            <v>49.2</v>
          </cell>
          <cell r="G193">
            <v>0</v>
          </cell>
        </row>
        <row r="194">
          <cell r="B194" t="str">
            <v>18.21.020</v>
          </cell>
          <cell r="C194" t="str">
            <v xml:space="preserve">Quadro de distribuição metálico de embutir, com barramento de neutro tipo com 600, eletromar ou similar, para até 8 circuitos momopolares, com sobretampa articulada provida de visor transparente, inclusive instalação. </v>
          </cell>
          <cell r="D194" t="str">
            <v>un</v>
          </cell>
          <cell r="F194">
            <v>52.3</v>
          </cell>
          <cell r="G194">
            <v>0</v>
          </cell>
        </row>
        <row r="196">
          <cell r="B196" t="str">
            <v>18.21.150</v>
          </cell>
          <cell r="C196" t="str">
            <v xml:space="preserve">Quadro de distribuição metálico de embutir, com barramento, chave geral e placa neutro ref. QDETN-12, Cemar ou similar, para até 12 circuitos momopolares, com porta, inclusive instalação. </v>
          </cell>
          <cell r="D196" t="str">
            <v>un</v>
          </cell>
          <cell r="F196">
            <v>50.64</v>
          </cell>
          <cell r="G196">
            <v>0</v>
          </cell>
        </row>
        <row r="197">
          <cell r="B197" t="str">
            <v>18.21.030</v>
          </cell>
          <cell r="C197" t="str">
            <v xml:space="preserve">Quadro de distribuição metálico de embutir, com barramento, chave geral e placa neutro tipo PQR 15 C, eletromar ou similar, para até 15 circuitos momopolares, com porta e trinco, inclusive instalação. </v>
          </cell>
          <cell r="D197" t="str">
            <v>un</v>
          </cell>
          <cell r="F197">
            <v>163.95</v>
          </cell>
          <cell r="G197">
            <v>0</v>
          </cell>
        </row>
        <row r="198">
          <cell r="B198" t="str">
            <v>18.21.035</v>
          </cell>
          <cell r="C198" t="str">
            <v xml:space="preserve">Quadro de distribuição metálico de embutir, com barramento, chave geral e placa neutro tipo PQR 18 CA, eletromar ou similar, para até 18 circuitos momopolares, com porta e trinco, inclusive instalação. </v>
          </cell>
          <cell r="D198" t="str">
            <v>un</v>
          </cell>
          <cell r="F198">
            <v>213.95</v>
          </cell>
          <cell r="G198">
            <v>0</v>
          </cell>
        </row>
        <row r="199">
          <cell r="B199" t="str">
            <v>18.21.170</v>
          </cell>
          <cell r="C199" t="str">
            <v xml:space="preserve">Quadro de distribuição metálico de embutir, com barramento, chave geral e placa neutro ref. QDETN-32 Cemar ou similar, para 32 , circuitos momopolares, com porta e trinco, inclusive instalação. </v>
          </cell>
          <cell r="D199" t="str">
            <v>un</v>
          </cell>
          <cell r="F199">
            <v>104.28</v>
          </cell>
          <cell r="G199">
            <v>0</v>
          </cell>
        </row>
        <row r="200">
          <cell r="B200" t="str">
            <v>18.21.045</v>
          </cell>
          <cell r="C200" t="str">
            <v>Luminária tipo globo leitoso completa.</v>
          </cell>
          <cell r="D200" t="str">
            <v>un</v>
          </cell>
          <cell r="F200">
            <v>24.83</v>
          </cell>
        </row>
        <row r="201">
          <cell r="B201" t="str">
            <v>18.21.050</v>
          </cell>
          <cell r="C201" t="str">
            <v xml:space="preserve">Quadro de distribuição metálico de embutir, com barramento, chave geral e placa neutro tipo PQR 30 CA, eletromar ou similar, para 30 , circuitos momopolares, com porta e trinco, inclusive instalação. </v>
          </cell>
          <cell r="D201" t="str">
            <v>un</v>
          </cell>
          <cell r="F201">
            <v>258.60000000000002</v>
          </cell>
          <cell r="G201">
            <v>0</v>
          </cell>
        </row>
        <row r="202">
          <cell r="B202" t="str">
            <v>18.21.060</v>
          </cell>
          <cell r="C202" t="str">
            <v xml:space="preserve">Quadro de distribuição metálico de embutir, sem barramento, tipo QCSP, Gomes ou similar, para até 3 circuitos momopolares, sem porta, inclusive instalação. </v>
          </cell>
          <cell r="D202" t="str">
            <v>un</v>
          </cell>
          <cell r="F202">
            <v>16.18</v>
          </cell>
          <cell r="G202">
            <v>0</v>
          </cell>
        </row>
        <row r="203">
          <cell r="B203" t="str">
            <v>18.21.070</v>
          </cell>
          <cell r="C203" t="str">
            <v xml:space="preserve">Quadro de distribuição metálico de embutir, sem barramento, tipo QCCP, Gomes ou similar, para até 3 circuitos momopolares, com porta, inclusive instalação. </v>
          </cell>
          <cell r="D203" t="str">
            <v>un</v>
          </cell>
          <cell r="F203">
            <v>16.78</v>
          </cell>
          <cell r="G203">
            <v>0</v>
          </cell>
        </row>
        <row r="204">
          <cell r="B204" t="str">
            <v>18.21.080</v>
          </cell>
          <cell r="C204" t="str">
            <v xml:space="preserve">Quadro de distribuição metálico de embutir, sem barramento, tipo QCCP, Gomes ou similar, para até 6 circuitos momopolares, com porta, inclusive instalação. </v>
          </cell>
          <cell r="D204" t="str">
            <v>un</v>
          </cell>
          <cell r="F204">
            <v>19.13</v>
          </cell>
          <cell r="G204">
            <v>0</v>
          </cell>
        </row>
        <row r="205">
          <cell r="B205" t="str">
            <v>18.21.090</v>
          </cell>
          <cell r="C205" t="str">
            <v xml:space="preserve">Quadro de distribuição metálico de embutir, sem barramento, tipo QCCP, Gomes ou similar, para até 12 circuitos momopolares, com porta, inclusive instalação. </v>
          </cell>
          <cell r="D205" t="str">
            <v>un</v>
          </cell>
          <cell r="F205">
            <v>24.78</v>
          </cell>
          <cell r="G205">
            <v>0</v>
          </cell>
        </row>
        <row r="206">
          <cell r="B206" t="str">
            <v>18.21.100</v>
          </cell>
          <cell r="C206" t="str">
            <v xml:space="preserve">Quadro de distribuição metálico de embutir, sem barramento, tipo QCCP, Gomes ou similar, para até 18 circuitos momopolares, com porta, inclusive instalação. </v>
          </cell>
          <cell r="D206" t="str">
            <v>un</v>
          </cell>
          <cell r="F206">
            <v>44.17</v>
          </cell>
          <cell r="G206">
            <v>0</v>
          </cell>
        </row>
        <row r="208">
          <cell r="B208" t="str">
            <v>18.22</v>
          </cell>
        </row>
        <row r="209">
          <cell r="B209" t="str">
            <v>18.22.005</v>
          </cell>
          <cell r="C209" t="str">
            <v>Fornecimento e instalação de módulo de  distribuição com barramento para 300 A.</v>
          </cell>
          <cell r="D209" t="str">
            <v>un</v>
          </cell>
          <cell r="F209">
            <v>1747.73</v>
          </cell>
        </row>
        <row r="210">
          <cell r="B210" t="str">
            <v>18.22.010</v>
          </cell>
          <cell r="C210" t="str">
            <v>Ponto de luz em teto ou parede, incluindo caixa 4 x 4 pol. Tigreflex ou similar, tubulação PVC rígido e fiação, até o quadro de distribuição.</v>
          </cell>
          <cell r="D210" t="str">
            <v>pt</v>
          </cell>
          <cell r="F210">
            <v>18.059999999999999</v>
          </cell>
          <cell r="G210">
            <v>0</v>
          </cell>
        </row>
        <row r="211">
          <cell r="B211" t="str">
            <v>18.22.015</v>
          </cell>
          <cell r="C211" t="str">
            <v>Recuperação do quadro de medição existente (substação área)</v>
          </cell>
          <cell r="D211" t="str">
            <v>un</v>
          </cell>
          <cell r="F211">
            <v>251.95</v>
          </cell>
        </row>
        <row r="212">
          <cell r="B212" t="str">
            <v>18.22.016</v>
          </cell>
          <cell r="C212" t="str">
            <v>Fornecimento e colocação de cabo 50 mm² (substação ao módulo de distribuição)</v>
          </cell>
          <cell r="D212" t="str">
            <v>m</v>
          </cell>
          <cell r="F212">
            <v>9.75</v>
          </cell>
        </row>
        <row r="213">
          <cell r="B213" t="str">
            <v>18.22.020</v>
          </cell>
          <cell r="C213" t="str">
            <v>Ponto de interruptor de uma secção, Pial ou similar, inclusive tubulação PVC rígido, fiação, caixa 4 x 2 pol., Tigreflex ou similar placa e demais acessórios, até o ponto de luz.</v>
          </cell>
          <cell r="D213" t="str">
            <v>pt</v>
          </cell>
          <cell r="F213">
            <v>16.62</v>
          </cell>
          <cell r="G213">
            <v>0</v>
          </cell>
        </row>
        <row r="214">
          <cell r="B214" t="str">
            <v>18.22.030</v>
          </cell>
          <cell r="C214" t="str">
            <v>Ponto de interruptor de 2 secções, Pial ou similar, inclusive tubulação PVC rígido, fiação, caixa 4 x 2 pol., Tigreflex ou similar, placa e demais acessórios, até o ponto de luz.</v>
          </cell>
          <cell r="D214" t="str">
            <v>pt</v>
          </cell>
          <cell r="F214">
            <v>24.04</v>
          </cell>
          <cell r="G214">
            <v>0</v>
          </cell>
        </row>
        <row r="215">
          <cell r="B215" t="str">
            <v>18.22.040</v>
          </cell>
          <cell r="C215" t="str">
            <v>Ponto de interruptor de 3 secções, Pial ou similar, inclusive tubulação PVC rígido, fiação, caixa 4 x 2 pol., Tigreflex ou similar, placa e demais acessórios, até o ponto de luz.</v>
          </cell>
          <cell r="D215" t="str">
            <v>pt</v>
          </cell>
          <cell r="F215">
            <v>29.36</v>
          </cell>
          <cell r="G215">
            <v>0</v>
          </cell>
        </row>
        <row r="216">
          <cell r="B216" t="str">
            <v>18.22.050</v>
          </cell>
          <cell r="C216" t="str">
            <v>Ponto de interruptor Three-Way, Pial ou similar, inclusive tubulação PVC rígido, fiação, caixa 4 x 2 pol., Tigreflex ou similar, placa e demais acessórios, até o ponto de luz.</v>
          </cell>
          <cell r="D216" t="str">
            <v>pt</v>
          </cell>
          <cell r="F216">
            <v>47.79</v>
          </cell>
          <cell r="G216">
            <v>0</v>
          </cell>
        </row>
        <row r="217">
          <cell r="B217" t="str">
            <v>18.22.060</v>
          </cell>
          <cell r="C217" t="str">
            <v>Ponto de tomada universal (2P+1 T), Pial ou similar, inclusive tubulação PVC rígido, fiação, caixa 4 x 2 pol., Tigreflex ou similar, placa e demais acessórios, até o ponto de luz ou quadro de distribuição.</v>
          </cell>
          <cell r="D217" t="str">
            <v>pt</v>
          </cell>
          <cell r="F217">
            <v>29.94</v>
          </cell>
          <cell r="G217">
            <v>0</v>
          </cell>
        </row>
        <row r="218">
          <cell r="B218" t="str">
            <v>18.22.070</v>
          </cell>
          <cell r="C218" t="str">
            <v>Ponto de tomada universal (2P+1 T), Pial ou similar para 2000 W, inclusive tubulação PVC rígido, fiação, caixa 4 x 2 pol., Tigreflex ou similar, placa e demais acessórios, até o ponto de luz ou quadro de distribuição.</v>
          </cell>
          <cell r="D218" t="str">
            <v>pt</v>
          </cell>
          <cell r="F218">
            <v>44.67</v>
          </cell>
          <cell r="G218">
            <v>0</v>
          </cell>
        </row>
        <row r="219">
          <cell r="B219" t="str">
            <v>18.22.080</v>
          </cell>
          <cell r="C219" t="str">
            <v>Ponto de tomada para ar-condicionado com conjunto tipo Arstop ou similar, em caixa Tigreflex ou similar 4 x 4 pol., com placa, tomada tripolar para pino chato e disjuntor termomagnético de 25 A, inclusive tubulação de PVC rígido, fiação, aterramento e dem</v>
          </cell>
          <cell r="D219" t="str">
            <v>pt</v>
          </cell>
          <cell r="F219">
            <v>56.86</v>
          </cell>
          <cell r="G219">
            <v>0</v>
          </cell>
        </row>
        <row r="220">
          <cell r="B220" t="str">
            <v>18.22.085</v>
          </cell>
          <cell r="C220" t="str">
            <v xml:space="preserve">Ponto de tomada para ar-condicionado </v>
          </cell>
          <cell r="D220" t="str">
            <v>pt</v>
          </cell>
          <cell r="F220">
            <v>67.260000000000005</v>
          </cell>
        </row>
        <row r="221">
          <cell r="B221" t="str">
            <v>18.22.090</v>
          </cell>
          <cell r="C221" t="str">
            <v>Ponto de tomada para telefone, Pial ou similar, em caixa Tigreflex ou similar 4 x 2 pol., inclusive placa, tubulação de PVC rígido, fiação, caixas de passagem e demais acessórios, até a caixa de distribuição do pavimento.</v>
          </cell>
          <cell r="D221" t="str">
            <v>pt</v>
          </cell>
          <cell r="F221">
            <v>30.89</v>
          </cell>
          <cell r="G221">
            <v>0</v>
          </cell>
        </row>
        <row r="222">
          <cell r="B222" t="str">
            <v>18.22.091</v>
          </cell>
          <cell r="C222" t="str">
            <v>Instalação elétrica</v>
          </cell>
          <cell r="D222" t="str">
            <v>vb</v>
          </cell>
          <cell r="F222">
            <v>232.9</v>
          </cell>
          <cell r="G222">
            <v>0</v>
          </cell>
        </row>
        <row r="223">
          <cell r="B223" t="str">
            <v>18.22.095</v>
          </cell>
          <cell r="C223" t="str">
            <v>Ponto de tomada 220 V convencional.</v>
          </cell>
          <cell r="D223" t="str">
            <v>pt</v>
          </cell>
          <cell r="F223">
            <v>38.92</v>
          </cell>
        </row>
        <row r="224">
          <cell r="B224" t="str">
            <v>18.22.096</v>
          </cell>
          <cell r="C224" t="str">
            <v>Ramal de alimentação para ponto de telefone.</v>
          </cell>
          <cell r="D224" t="str">
            <v>vb</v>
          </cell>
          <cell r="F224">
            <v>413.4</v>
          </cell>
        </row>
        <row r="225">
          <cell r="B225" t="str">
            <v>18.22.100</v>
          </cell>
          <cell r="C225" t="str">
            <v>Ponto de campainha, inclusive caixa, cigarra, botão, espelho, tubulação PVC rígido, fiação e demais acessórios, até quadro de sinalização instalado no posto de enfermagem.</v>
          </cell>
          <cell r="D225" t="str">
            <v>pt</v>
          </cell>
          <cell r="F225">
            <v>44.69</v>
          </cell>
          <cell r="G225">
            <v>0</v>
          </cell>
        </row>
        <row r="226">
          <cell r="B226" t="str">
            <v>18.22.110</v>
          </cell>
          <cell r="C226" t="str">
            <v>Ponto para computador</v>
          </cell>
          <cell r="D226" t="str">
            <v>pt</v>
          </cell>
          <cell r="F226">
            <v>51.5</v>
          </cell>
        </row>
        <row r="228">
          <cell r="B228" t="str">
            <v>18.24</v>
          </cell>
        </row>
        <row r="229">
          <cell r="B229" t="str">
            <v>18.24.005</v>
          </cell>
          <cell r="C229" t="str">
            <v>Luminária tipo sobrepor aberta para 02 lâmpads fluorescente 40 W (calha trapezoidal) completa.</v>
          </cell>
          <cell r="D229" t="str">
            <v>un</v>
          </cell>
          <cell r="F229">
            <v>45.84</v>
          </cell>
        </row>
        <row r="230">
          <cell r="B230" t="str">
            <v>18.24.010</v>
          </cell>
          <cell r="C230" t="str">
            <v>Caixa de passagem subterrânea com dimensões internas 0,40 x 0,40 m, altura 0,60 m, sobre camada de brita com 0,10 m de espessura, pararedes em alvenaria e laje de tampa em concreto armado, inclusive escavaçào, remoção e reaterro.</v>
          </cell>
          <cell r="D230" t="str">
            <v>un</v>
          </cell>
          <cell r="F230">
            <v>19.91</v>
          </cell>
          <cell r="G230">
            <v>0</v>
          </cell>
        </row>
        <row r="231">
          <cell r="B231" t="str">
            <v>18.24.020</v>
          </cell>
          <cell r="C231" t="str">
            <v>Caixa de passagem subterrânea para entrada de rede telefônica, tipo R1 (até 35 pontos), com dimensões internas 0,60 x 0,35 m, altura 0,50 m, paredes em alvenaria, e laje de tampa em concreto armado, inclusive escavação, remoção e reaterro.</v>
          </cell>
          <cell r="D231" t="str">
            <v>un</v>
          </cell>
          <cell r="F231">
            <v>21.87</v>
          </cell>
          <cell r="G231">
            <v>0</v>
          </cell>
        </row>
        <row r="232">
          <cell r="B232" t="str">
            <v>18.24.030</v>
          </cell>
          <cell r="C232" t="str">
            <v>Caixa para ar condicionado</v>
          </cell>
          <cell r="D232" t="str">
            <v>un</v>
          </cell>
          <cell r="F232">
            <v>23.82</v>
          </cell>
        </row>
        <row r="234">
          <cell r="B234" t="str">
            <v>18.25</v>
          </cell>
        </row>
        <row r="235">
          <cell r="B235" t="str">
            <v>18.25.005</v>
          </cell>
          <cell r="C235" t="str">
            <v>Inatalação elétrica.</v>
          </cell>
          <cell r="D235" t="str">
            <v>vb</v>
          </cell>
          <cell r="F235">
            <v>91.2</v>
          </cell>
          <cell r="G235">
            <v>0</v>
          </cell>
        </row>
        <row r="236">
          <cell r="B236" t="str">
            <v>18.25.010</v>
          </cell>
          <cell r="C236" t="str">
            <v>Fornecimento e assentamento de luminária.</v>
          </cell>
          <cell r="D236" t="str">
            <v>un</v>
          </cell>
          <cell r="F236">
            <v>570</v>
          </cell>
          <cell r="G236">
            <v>0</v>
          </cell>
        </row>
        <row r="237">
          <cell r="B237" t="str">
            <v>18.25.020</v>
          </cell>
          <cell r="C237" t="str">
            <v>Luminária tipo sobrepor, aberta, para 2 lâmpadas fluorescente de 20 W, ref. TMS-500 Philips ou similar, inclusive reator alto fator de potência lâmpadas, demais acessórios e instalação.</v>
          </cell>
          <cell r="D237" t="str">
            <v>cj</v>
          </cell>
          <cell r="F237">
            <v>41.36</v>
          </cell>
          <cell r="G237">
            <v>0</v>
          </cell>
        </row>
        <row r="238">
          <cell r="B238" t="str">
            <v>18.25.030</v>
          </cell>
          <cell r="C238" t="str">
            <v>Luminária tipo sobrepor, aberta, para 1 lâmpada fluorescente de 40 W, ref. TMS-500 Philips ou similar, inclusive reator alto fator de potência lâmpadas, demais acessórios e instalação.</v>
          </cell>
          <cell r="D238" t="str">
            <v>cj</v>
          </cell>
          <cell r="F238">
            <v>35.770000000000003</v>
          </cell>
          <cell r="G238">
            <v>0</v>
          </cell>
        </row>
        <row r="239">
          <cell r="B239" t="str">
            <v>18.25.031</v>
          </cell>
          <cell r="C239" t="str">
            <v>Fechadura</v>
          </cell>
          <cell r="D239" t="str">
            <v>un</v>
          </cell>
          <cell r="F239">
            <v>39.9</v>
          </cell>
          <cell r="G239">
            <v>0</v>
          </cell>
        </row>
        <row r="240">
          <cell r="B240" t="str">
            <v>18.25.040</v>
          </cell>
          <cell r="C240" t="str">
            <v>Luminária tipo sobrepor, aberta, para 2 lâmpadas fluorescente de 32 W, ref. TMS-500 Philips ou similar, inclusive reator alto fator de potência lâmpadas, demais acessórios e instalação.</v>
          </cell>
          <cell r="D240" t="str">
            <v>cj</v>
          </cell>
          <cell r="F240">
            <v>51.13</v>
          </cell>
          <cell r="G240">
            <v>0</v>
          </cell>
        </row>
        <row r="241">
          <cell r="B241" t="str">
            <v>18.25.041</v>
          </cell>
          <cell r="C241" t="str">
            <v>Fornecimento e colocação de lâmpada fluorescente de 40 W.</v>
          </cell>
          <cell r="D241" t="str">
            <v>un</v>
          </cell>
          <cell r="F241">
            <v>5.8</v>
          </cell>
          <cell r="G241">
            <v>0</v>
          </cell>
        </row>
        <row r="242">
          <cell r="B242" t="str">
            <v>18.25.042</v>
          </cell>
          <cell r="C242" t="str">
            <v>Fornecimento e colocação de reator de 40 W.</v>
          </cell>
          <cell r="D242" t="str">
            <v>un</v>
          </cell>
          <cell r="F242">
            <v>8.5</v>
          </cell>
          <cell r="G242">
            <v>0</v>
          </cell>
        </row>
        <row r="243">
          <cell r="B243" t="str">
            <v>18.25.043</v>
          </cell>
          <cell r="C243" t="str">
            <v>Fornecimento e colocação de térmico com base.</v>
          </cell>
          <cell r="D243" t="str">
            <v>un</v>
          </cell>
          <cell r="F243">
            <v>1</v>
          </cell>
          <cell r="G243">
            <v>0</v>
          </cell>
        </row>
        <row r="244">
          <cell r="B244" t="str">
            <v>18.25.050</v>
          </cell>
          <cell r="C244" t="str">
            <v>Luminária tipo sobrepor, aberta, para 1 lâmpada fluorescente de 20 W, ref. 211-R A. B. Leão ou similar, inclusive reator alto fator de potência lâmpada, demais acessórios e instalação.</v>
          </cell>
          <cell r="D244" t="str">
            <v>cj</v>
          </cell>
          <cell r="F244">
            <v>22.57</v>
          </cell>
          <cell r="G244">
            <v>0</v>
          </cell>
        </row>
        <row r="245">
          <cell r="B245" t="str">
            <v>18.25.060</v>
          </cell>
          <cell r="C245" t="str">
            <v>Luminária tipo sobrepor, aberta, para 2 lâmpadas fluorescente de 20 W, ref. 211-R A. B. Leão ou similar, inclusive reator alto fator de potência lâmpada, demais acessórios e instalação.</v>
          </cell>
          <cell r="D245" t="str">
            <v>cj</v>
          </cell>
          <cell r="F245">
            <v>33.26</v>
          </cell>
          <cell r="G245">
            <v>0</v>
          </cell>
        </row>
        <row r="246">
          <cell r="B246" t="str">
            <v>18.25.070</v>
          </cell>
          <cell r="C246" t="str">
            <v>Luminária tipo sobrepor, aberta, para 1 lâmpada fluorescente de 40 W, ref. 211-R A. B. Leão ou similar, inclusive reator alto fator de potência lâmpada, demais acessórios e instalação.</v>
          </cell>
          <cell r="D246" t="str">
            <v>cj</v>
          </cell>
          <cell r="F246">
            <v>23.67</v>
          </cell>
          <cell r="G246">
            <v>0</v>
          </cell>
        </row>
        <row r="247">
          <cell r="B247" t="str">
            <v>18.25.071</v>
          </cell>
          <cell r="C247" t="str">
            <v>Fornecimento e colocação de lâmpada vapor de mercúrio 250 W.</v>
          </cell>
          <cell r="D247" t="str">
            <v>un</v>
          </cell>
          <cell r="F247">
            <v>16.54</v>
          </cell>
        </row>
        <row r="248">
          <cell r="B248" t="str">
            <v>18.25.080</v>
          </cell>
          <cell r="C248" t="str">
            <v>Luminária tipo sobrepor, aberta, para 2 lâmpadas fluorescente de 40 W, ref. 211-R A. B. Leão ou similar, inclusive reator alto fator de potência lâmpada, demais acessórios e instalação.</v>
          </cell>
          <cell r="D248" t="str">
            <v>cj</v>
          </cell>
          <cell r="F248">
            <v>35.26</v>
          </cell>
          <cell r="G248">
            <v>0</v>
          </cell>
        </row>
        <row r="249">
          <cell r="B249" t="str">
            <v>18.25.082</v>
          </cell>
          <cell r="C249" t="str">
            <v>Conjunto de reator 220 v / 60 HI - 2.000 W</v>
          </cell>
          <cell r="D249" t="str">
            <v>un</v>
          </cell>
        </row>
        <row r="250">
          <cell r="B250" t="str">
            <v>18.25.090</v>
          </cell>
          <cell r="C250" t="str">
            <v>Luminária tipo Drops em globo de vidro leitoso, ref. 515 A.B Leão, ou similar, completa, inclusive lâmpada e instalação.</v>
          </cell>
          <cell r="D250" t="str">
            <v>cj</v>
          </cell>
          <cell r="F250">
            <v>21.26</v>
          </cell>
          <cell r="G250">
            <v>0</v>
          </cell>
        </row>
        <row r="251">
          <cell r="B251" t="str">
            <v>18.25.095</v>
          </cell>
          <cell r="C251" t="str">
            <v>Lâmpada incandescende de 100 W</v>
          </cell>
          <cell r="D251" t="str">
            <v>un</v>
          </cell>
          <cell r="F251">
            <v>1.37</v>
          </cell>
          <cell r="G251">
            <v>0</v>
          </cell>
        </row>
        <row r="252">
          <cell r="B252" t="str">
            <v>18.25.100</v>
          </cell>
          <cell r="C252" t="str">
            <v>Luminária tipo Bedd (Prato), ref. 805 A.B. Leão ou similar, com pendente e suporte, inclusive lâmpada e instalação.</v>
          </cell>
          <cell r="D252" t="str">
            <v>cj</v>
          </cell>
          <cell r="F252">
            <v>30.6</v>
          </cell>
          <cell r="G252">
            <v>0</v>
          </cell>
        </row>
        <row r="253">
          <cell r="B253" t="str">
            <v>18.25.110</v>
          </cell>
          <cell r="C253" t="str">
            <v>Luminária tipo arandela, ref. 403 A.B.Leão ou similar, completa, inclusive lâmpada e instalação.</v>
          </cell>
          <cell r="D253" t="str">
            <v>cj</v>
          </cell>
          <cell r="F253">
            <v>23.41</v>
          </cell>
          <cell r="G253">
            <v>0</v>
          </cell>
        </row>
        <row r="254">
          <cell r="B254" t="str">
            <v>18.25.111</v>
          </cell>
          <cell r="C254" t="str">
            <v>Lâmpada fluorescente universal de 20 W, Phillips ou Osram, inclusive instalação.</v>
          </cell>
          <cell r="D254" t="str">
            <v>un</v>
          </cell>
          <cell r="F254">
            <v>5.5</v>
          </cell>
          <cell r="G254">
            <v>0</v>
          </cell>
        </row>
        <row r="255">
          <cell r="B255" t="str">
            <v>18.25.115</v>
          </cell>
          <cell r="C255" t="str">
            <v>Lâmpada de 40 W.</v>
          </cell>
          <cell r="D255" t="str">
            <v>un</v>
          </cell>
          <cell r="F255">
            <v>5.51</v>
          </cell>
          <cell r="G255">
            <v>0</v>
          </cell>
        </row>
        <row r="256">
          <cell r="B256" t="str">
            <v>18.25.116</v>
          </cell>
          <cell r="C256" t="str">
            <v>Reator</v>
          </cell>
          <cell r="D256" t="str">
            <v>un</v>
          </cell>
          <cell r="F256">
            <v>8.07</v>
          </cell>
          <cell r="G256">
            <v>0</v>
          </cell>
        </row>
        <row r="257">
          <cell r="B257" t="str">
            <v>18.25.117</v>
          </cell>
          <cell r="C257" t="str">
            <v>Reator com lâmpada a vapor de mercúrio.</v>
          </cell>
          <cell r="D257" t="str">
            <v>un</v>
          </cell>
          <cell r="F257">
            <v>54.54</v>
          </cell>
          <cell r="G257">
            <v>0</v>
          </cell>
        </row>
        <row r="258">
          <cell r="B258" t="str">
            <v>18.25.118</v>
          </cell>
          <cell r="C258" t="str">
            <v>Reator para lâmpada fluorescente de 40 W, Phillips ou Osram, inclusive instalação.</v>
          </cell>
          <cell r="D258" t="str">
            <v>un</v>
          </cell>
          <cell r="G258">
            <v>0</v>
          </cell>
        </row>
        <row r="259">
          <cell r="B259" t="str">
            <v>18.25.117</v>
          </cell>
          <cell r="C259" t="str">
            <v>Reator exter.408/E AB Leào ou similar, completo com lâmpada a vapor de mercúrio de 250 m, reator de potência instalações e acessórios correspondentes</v>
          </cell>
          <cell r="D259" t="str">
            <v>un</v>
          </cell>
          <cell r="F259">
            <v>62.18</v>
          </cell>
        </row>
        <row r="260">
          <cell r="B260" t="str">
            <v>18.25.119</v>
          </cell>
          <cell r="C260" t="str">
            <v>Luminária tipo tartaruga.</v>
          </cell>
          <cell r="D260" t="str">
            <v>cj</v>
          </cell>
        </row>
        <row r="261">
          <cell r="B261" t="str">
            <v>18.25.120</v>
          </cell>
          <cell r="C261" t="str">
            <v>Luminária de jardim.</v>
          </cell>
          <cell r="D261" t="str">
            <v>cj</v>
          </cell>
          <cell r="F261">
            <v>75</v>
          </cell>
        </row>
        <row r="262">
          <cell r="B262" t="str">
            <v>18.25.130</v>
          </cell>
          <cell r="C262" t="str">
            <v>Luminária tipo Stop, ref. 401 - P A.B. Leão ou similar, completa, inclusive lâmpada e instalção.</v>
          </cell>
          <cell r="D262" t="str">
            <v>cj</v>
          </cell>
          <cell r="F262">
            <v>11.54</v>
          </cell>
          <cell r="G262">
            <v>0</v>
          </cell>
        </row>
        <row r="263">
          <cell r="B263" t="str">
            <v>18.25.140</v>
          </cell>
          <cell r="C263" t="str">
            <v xml:space="preserve">Refletor externo ref. 408 / E A.B. Leão ou similar, completo,  inclusive lâmpada e instalação. </v>
          </cell>
          <cell r="D263" t="str">
            <v>cj</v>
          </cell>
          <cell r="F263">
            <v>30.6</v>
          </cell>
          <cell r="G263">
            <v>0</v>
          </cell>
        </row>
        <row r="264">
          <cell r="B264" t="str">
            <v>18.25.145</v>
          </cell>
          <cell r="C264" t="str">
            <v>Fornecimento e colocação de refletor externo DN 30, inclusive ponto de luz.</v>
          </cell>
          <cell r="D264" t="str">
            <v>cj</v>
          </cell>
          <cell r="F264">
            <v>96.24</v>
          </cell>
        </row>
        <row r="265">
          <cell r="B265" t="str">
            <v>18.25.170</v>
          </cell>
          <cell r="C265" t="str">
            <v>Luminária para lâmpada a vapor de mercúrio de 125 W, ref. ABL 50 / F A.B. Leão ou similar, completa, inclusive branco, lâmpada, reator alto de potência e instalação.</v>
          </cell>
          <cell r="D265" t="str">
            <v>cj</v>
          </cell>
          <cell r="F265">
            <v>109.45</v>
          </cell>
          <cell r="G265">
            <v>0</v>
          </cell>
        </row>
        <row r="266">
          <cell r="B266" t="str">
            <v>18.25.180</v>
          </cell>
          <cell r="C266" t="str">
            <v>Luminária para lâmpada a vapor de mercúrio de 250 W, ref. ABL 50 / F A.B. Leão ou similar, completa, inclusive braço, lâmpada, reator alto fator de potência e instalação.</v>
          </cell>
          <cell r="D266" t="str">
            <v>cj</v>
          </cell>
          <cell r="F266">
            <v>202.97</v>
          </cell>
          <cell r="G266">
            <v>0</v>
          </cell>
        </row>
        <row r="267">
          <cell r="B267" t="str">
            <v>18.25.183</v>
          </cell>
          <cell r="C267" t="str">
            <v>Galpão industrial simples</v>
          </cell>
          <cell r="D267" t="str">
            <v>vb</v>
          </cell>
          <cell r="F267">
            <v>1219.8</v>
          </cell>
          <cell r="G267">
            <v>0</v>
          </cell>
        </row>
        <row r="268">
          <cell r="B268" t="str">
            <v>18.25.184</v>
          </cell>
          <cell r="C268" t="str">
            <v>Escultura</v>
          </cell>
          <cell r="D268" t="str">
            <v>vb</v>
          </cell>
          <cell r="F268">
            <v>2089.9899999999998</v>
          </cell>
          <cell r="G268">
            <v>0</v>
          </cell>
        </row>
        <row r="269">
          <cell r="B269" t="str">
            <v>18.25.185</v>
          </cell>
          <cell r="C269" t="str">
            <v>Idenização de barraca de tábua.</v>
          </cell>
          <cell r="D269" t="str">
            <v>vb</v>
          </cell>
          <cell r="F269">
            <v>894.9</v>
          </cell>
          <cell r="G269">
            <v>0</v>
          </cell>
        </row>
        <row r="270">
          <cell r="B270" t="str">
            <v>18.25.186</v>
          </cell>
          <cell r="C270" t="str">
            <v xml:space="preserve">Idenização de barraca </v>
          </cell>
          <cell r="D270" t="str">
            <v>vb</v>
          </cell>
          <cell r="F270">
            <v>1281.3599999999999</v>
          </cell>
          <cell r="G270">
            <v>0</v>
          </cell>
        </row>
        <row r="271">
          <cell r="B271" t="str">
            <v>18.25.187</v>
          </cell>
          <cell r="C271" t="str">
            <v>Desapropriação de terreno e edificações.</v>
          </cell>
          <cell r="D271" t="str">
            <v>vb</v>
          </cell>
          <cell r="F271">
            <v>3251755</v>
          </cell>
          <cell r="G271">
            <v>0</v>
          </cell>
        </row>
        <row r="272">
          <cell r="B272" t="str">
            <v>18.25.188</v>
          </cell>
          <cell r="C272" t="str">
            <v>Grelha de ferro</v>
          </cell>
          <cell r="D272" t="str">
            <v>vb</v>
          </cell>
          <cell r="F272">
            <v>1432.27</v>
          </cell>
          <cell r="G272">
            <v>0</v>
          </cell>
        </row>
        <row r="273">
          <cell r="B273" t="str">
            <v>18.25.190</v>
          </cell>
          <cell r="C273" t="str">
            <v>Luminária para lâmpada a vapor de mercúrio de 125 W, ref. ABL 50 / A.B. Leão ou similar, completa, inclusive braço, lâmpada, reator alto fator de potência e instalação.</v>
          </cell>
          <cell r="D273" t="str">
            <v>cj</v>
          </cell>
          <cell r="F273">
            <v>99.95</v>
          </cell>
          <cell r="G273">
            <v>0</v>
          </cell>
        </row>
        <row r="274">
          <cell r="B274" t="str">
            <v>18.25.200</v>
          </cell>
          <cell r="C274" t="str">
            <v>Luminária para lâmpada a vapor de mercúrio de 250 W, ref. ABL 50 / A.B. Leão ou similar, completa, inclusive braço, lâmpada, reator alto fator de potência e instalação.</v>
          </cell>
          <cell r="D274" t="str">
            <v>cj</v>
          </cell>
          <cell r="F274">
            <v>113.35</v>
          </cell>
          <cell r="G274">
            <v>0</v>
          </cell>
        </row>
        <row r="275">
          <cell r="B275" t="str">
            <v>18.25.210</v>
          </cell>
          <cell r="C275" t="str">
            <v>Luminária para lâmpada a vapor de mercúrio de 400 W, ref. ABL 50 / 400 A.B. Leão ou similar, completa, inclusive braço, lâmpada, reator alto fator de potência e instalação.</v>
          </cell>
          <cell r="D275" t="str">
            <v>un</v>
          </cell>
          <cell r="F275">
            <v>176.95</v>
          </cell>
          <cell r="G275">
            <v>0</v>
          </cell>
        </row>
        <row r="276">
          <cell r="B276" t="str">
            <v>18.25.211</v>
          </cell>
          <cell r="C276" t="str">
            <v>Projetor com uma lâmpada de vapor metálico de 2.000 W</v>
          </cell>
          <cell r="D276" t="str">
            <v>un</v>
          </cell>
        </row>
        <row r="278">
          <cell r="B278" t="str">
            <v>18.26</v>
          </cell>
        </row>
        <row r="279">
          <cell r="B279" t="str">
            <v>18.26.010</v>
          </cell>
          <cell r="C279" t="str">
            <v>Assentamento de haste de aterramento de 5/8" x 2,40 m Copperweld ou similar, com conector paralelo e parafusos (inclusive o fornecimento do material).</v>
          </cell>
          <cell r="D279" t="str">
            <v>un</v>
          </cell>
          <cell r="F279">
            <v>19.190000000000001</v>
          </cell>
          <cell r="G279">
            <v>0</v>
          </cell>
        </row>
        <row r="280">
          <cell r="B280" t="str">
            <v>18.26.020</v>
          </cell>
          <cell r="C280" t="str">
            <v xml:space="preserve">Assentamento de bengala de PVC rígido de 3/4 pol., marca Tigre ou similar, inclusive rasgo em alvenaria e fornecimento do material. </v>
          </cell>
          <cell r="D280" t="str">
            <v>un</v>
          </cell>
          <cell r="F280">
            <v>10.37</v>
          </cell>
          <cell r="G280">
            <v>0</v>
          </cell>
        </row>
        <row r="281">
          <cell r="B281" t="str">
            <v>18.26.025</v>
          </cell>
          <cell r="C281" t="str">
            <v>Assentamento de bengala 1".</v>
          </cell>
          <cell r="D281" t="str">
            <v>un</v>
          </cell>
          <cell r="F281">
            <v>8.4600000000000009</v>
          </cell>
          <cell r="G281">
            <v>0</v>
          </cell>
        </row>
        <row r="282">
          <cell r="B282" t="str">
            <v>18.26.030</v>
          </cell>
          <cell r="C282" t="str">
            <v>Assentamento de chave de boia automática, 15 A, superior ou inferior marca lenz ou similar (inclusive o fornecimento do material).</v>
          </cell>
          <cell r="D282" t="str">
            <v>un</v>
          </cell>
          <cell r="F282">
            <v>16.21</v>
          </cell>
          <cell r="G282">
            <v>0</v>
          </cell>
        </row>
        <row r="283">
          <cell r="B283" t="str">
            <v>18.26.040</v>
          </cell>
          <cell r="C283" t="str">
            <v>Assentamento de chave reversora blindada 30 A, 500 V, Eletromar ou similar (inclusive o fornecimento do material).</v>
          </cell>
          <cell r="D283" t="str">
            <v>un</v>
          </cell>
          <cell r="F283">
            <v>53.26</v>
          </cell>
          <cell r="G283">
            <v>0</v>
          </cell>
        </row>
        <row r="284">
          <cell r="B284" t="str">
            <v>18.26.045</v>
          </cell>
          <cell r="C284" t="str">
            <v>Assentamento de chave reversora blindada 30 A, 250 V, Eletromar ou similar (inclusive o fornecimento do material).</v>
          </cell>
          <cell r="D284" t="str">
            <v>un</v>
          </cell>
          <cell r="F284">
            <v>49.58</v>
          </cell>
          <cell r="G284">
            <v>0</v>
          </cell>
        </row>
        <row r="285">
          <cell r="B285" t="str">
            <v>18.26.050</v>
          </cell>
          <cell r="C285" t="str">
            <v>Assentamento de chave magnético guarda-motor até 7,5 cv, Eletromar ou similar (inclusive fornecimento do material)</v>
          </cell>
          <cell r="D285" t="str">
            <v>un</v>
          </cell>
          <cell r="F285">
            <v>140.63</v>
          </cell>
          <cell r="G285">
            <v>0</v>
          </cell>
        </row>
        <row r="286">
          <cell r="B286" t="str">
            <v>18.26.060</v>
          </cell>
          <cell r="C286" t="str">
            <v>Assentamento de chave magnética de 2 x 30 A para comando de iluminação pública, acionada para rele foto-elétrico NA, 220 V, 60 HZ, tipo lux control modelo CIP - F / 70, (inclusive fornecimento do material).</v>
          </cell>
          <cell r="D286" t="str">
            <v>un</v>
          </cell>
          <cell r="F286">
            <v>198.6</v>
          </cell>
          <cell r="G286">
            <v>0</v>
          </cell>
        </row>
        <row r="287">
          <cell r="B287" t="str">
            <v>18.26.065</v>
          </cell>
          <cell r="C287" t="str">
            <v>Fornecimento e colocação de braçadeiras para fixação dos eletrodutos.</v>
          </cell>
          <cell r="D287" t="str">
            <v>un</v>
          </cell>
          <cell r="F287">
            <v>1.43</v>
          </cell>
        </row>
        <row r="288">
          <cell r="B288" t="str">
            <v>18.26.070</v>
          </cell>
          <cell r="C288" t="str">
            <v>Lixeira.</v>
          </cell>
          <cell r="D288" t="str">
            <v>un</v>
          </cell>
          <cell r="F288">
            <v>12.88</v>
          </cell>
        </row>
        <row r="289">
          <cell r="B289" t="str">
            <v>18.26.071</v>
          </cell>
          <cell r="C289" t="str">
            <v>Confecção de lixeira em fibra Gless</v>
          </cell>
          <cell r="D289" t="str">
            <v>un</v>
          </cell>
          <cell r="F289">
            <v>76.87</v>
          </cell>
        </row>
        <row r="290">
          <cell r="B290" t="str">
            <v>18.26.072</v>
          </cell>
          <cell r="C290" t="str">
            <v>Colocação de calha em PVC para proteção de instalação elétrica aparente.</v>
          </cell>
          <cell r="D290" t="str">
            <v>m</v>
          </cell>
          <cell r="F290">
            <v>1.29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">
          <cell r="B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FONTE"/>
      <sheetName val="teat-mus"/>
      <sheetName val="arte"/>
      <sheetName val="Lanchonete"/>
      <sheetName val="Loja 1"/>
      <sheetName val="Loja 2"/>
      <sheetName val="terraço de ativ."/>
      <sheetName val="se-ilum ext"/>
      <sheetName val="BM 01"/>
      <sheetName val="MEMORIA BM 01"/>
      <sheetName val="GERAL - COM DESONERAÇÃO"/>
      <sheetName val="GERAL - SEM DESONERAÇÃO"/>
      <sheetName val="ORCAMENTO COM DES"/>
      <sheetName val="MEM CÁLC COM DES"/>
      <sheetName val="_RESUMO COMPARATIVO_"/>
      <sheetName val="CRONOGRAMA "/>
      <sheetName val="BDI_PAV_26,01_NOVA_CPRB"/>
      <sheetName val="BDI_PAV_20,00_NOVA_CPRB"/>
    </sheetNames>
    <sheetDataSet>
      <sheetData sheetId="0" refreshError="1">
        <row r="1">
          <cell r="B1" t="str">
            <v>18.01</v>
          </cell>
        </row>
        <row r="2">
          <cell r="B2" t="str">
            <v>18.01.005</v>
          </cell>
          <cell r="C2" t="str">
            <v>Fio de cobre nu, tempera meio-duro, classe 1A S.M. - 10 mm², inclusive assentamento.</v>
          </cell>
          <cell r="D2" t="str">
            <v>m</v>
          </cell>
          <cell r="F2">
            <v>1.84</v>
          </cell>
          <cell r="G2">
            <v>0</v>
          </cell>
        </row>
        <row r="3">
          <cell r="B3" t="str">
            <v>18.01.010</v>
          </cell>
          <cell r="C3" t="str">
            <v>Fio de cobre, tempera meio-duro, classe 1, com cobertura de PVC, tipo WPP, S.M. - 4 mm², inclusive assentamento.</v>
          </cell>
          <cell r="D3" t="str">
            <v>m</v>
          </cell>
          <cell r="F3">
            <v>0.97</v>
          </cell>
          <cell r="G3">
            <v>0</v>
          </cell>
        </row>
        <row r="4">
          <cell r="B4" t="str">
            <v>18.01.015</v>
          </cell>
          <cell r="C4" t="str">
            <v>Desativação da rede elétrica existente.</v>
          </cell>
          <cell r="D4" t="str">
            <v>vb</v>
          </cell>
          <cell r="F4">
            <v>283.14</v>
          </cell>
        </row>
        <row r="5">
          <cell r="B5" t="str">
            <v>18.01.016</v>
          </cell>
          <cell r="C5" t="str">
            <v>Revisão do circuito elétrico que alimenta as luminárias para lâmpadas vapor mercúrio (aproveitamento de 90 % da fiação existente).</v>
          </cell>
          <cell r="D5" t="str">
            <v>vb</v>
          </cell>
          <cell r="F5">
            <v>613.08000000000004</v>
          </cell>
        </row>
        <row r="6">
          <cell r="B6" t="str">
            <v>18.01.020</v>
          </cell>
          <cell r="C6" t="str">
            <v>Fio de cobre, tempera meio-duro, classe 1, com cobertura de PVC, tipo WPP, S.M. - 6 mm², inclusive assentamento.</v>
          </cell>
          <cell r="D6" t="str">
            <v>m</v>
          </cell>
          <cell r="F6">
            <v>1.1599999999999999</v>
          </cell>
          <cell r="G6">
            <v>0</v>
          </cell>
        </row>
        <row r="7">
          <cell r="B7" t="str">
            <v>18.01.025</v>
          </cell>
          <cell r="C7" t="str">
            <v>Fio de cobre, tempera meio-duro, classe 1, com cobertura de PVC, tipo WPP, S.M. - 10 mm², inclusive assentamento.</v>
          </cell>
          <cell r="D7" t="str">
            <v>m</v>
          </cell>
          <cell r="F7">
            <v>1.62</v>
          </cell>
          <cell r="G7">
            <v>0</v>
          </cell>
        </row>
        <row r="8">
          <cell r="B8" t="str">
            <v>18.01.030</v>
          </cell>
          <cell r="C8" t="str">
            <v>Cabo de cobre, tempera meio-duro, encordoamento classe 2, com cobertura de PVC, tipo WPP, S.M. - 10 mm², inclusive assentamento.</v>
          </cell>
          <cell r="D8" t="str">
            <v>m</v>
          </cell>
          <cell r="F8">
            <v>1.64</v>
          </cell>
          <cell r="G8">
            <v>0</v>
          </cell>
        </row>
        <row r="9">
          <cell r="B9" t="str">
            <v>18.01.040</v>
          </cell>
          <cell r="C9" t="str">
            <v>Cabo de cobre, tempera meio-duro, encordoamento classe 2, com cobertura de PVC, tipo WPP, S.M. - 16 mm², inclusive assentamento.</v>
          </cell>
          <cell r="D9" t="str">
            <v>m</v>
          </cell>
          <cell r="F9">
            <v>2.44</v>
          </cell>
          <cell r="G9">
            <v>0</v>
          </cell>
        </row>
        <row r="10">
          <cell r="B10" t="str">
            <v>18.01.050</v>
          </cell>
          <cell r="C10" t="str">
            <v>Cabo de cobre, tempera meio-duro, encordoamento classe 2, com cobertura de PVC, tipo WPP, S.M. - 25 mm², inclusive assentamento.</v>
          </cell>
          <cell r="D10" t="str">
            <v>m</v>
          </cell>
          <cell r="F10">
            <v>3.24</v>
          </cell>
          <cell r="G10">
            <v>0</v>
          </cell>
        </row>
        <row r="11">
          <cell r="B11" t="str">
            <v>18.01.060</v>
          </cell>
          <cell r="C11" t="str">
            <v xml:space="preserve">Fornecimento e instalação de cabo de cobre nutrancado e asete fios, de tempera mole, bitola de 16 mm2. </v>
          </cell>
          <cell r="D11" t="str">
            <v>m</v>
          </cell>
          <cell r="F11">
            <v>3.4</v>
          </cell>
          <cell r="G11">
            <v>0</v>
          </cell>
        </row>
        <row r="13">
          <cell r="B13" t="str">
            <v>18.02</v>
          </cell>
        </row>
        <row r="14">
          <cell r="B14" t="str">
            <v>18.02.005</v>
          </cell>
          <cell r="C14" t="str">
            <v>Colocação de poste de ferro</v>
          </cell>
          <cell r="D14" t="str">
            <v>m</v>
          </cell>
          <cell r="F14">
            <v>6.51</v>
          </cell>
          <cell r="G14">
            <v>0</v>
          </cell>
        </row>
        <row r="15">
          <cell r="B15" t="str">
            <v>18.02.010</v>
          </cell>
          <cell r="C15" t="str">
            <v>Retirada de postes de concreto secção duplo T200 / 8 com engastamento direto no solo de 1,40 m (Poste 184-570, 18570 e mais dois sem identificação)</v>
          </cell>
          <cell r="D15" t="str">
            <v>un</v>
          </cell>
          <cell r="F15">
            <v>51.97</v>
          </cell>
          <cell r="G15">
            <v>0</v>
          </cell>
        </row>
        <row r="16">
          <cell r="B16" t="str">
            <v>18.02.020</v>
          </cell>
          <cell r="C16" t="str">
            <v>Poste de concreto secção duplo T, 100/8, com engastamento direto no solo de 1,40 m, inclusive colocação.</v>
          </cell>
          <cell r="D16" t="str">
            <v>un</v>
          </cell>
          <cell r="F16">
            <v>141.27000000000001</v>
          </cell>
          <cell r="G16">
            <v>0</v>
          </cell>
        </row>
        <row r="17">
          <cell r="B17" t="str">
            <v>18.02.025</v>
          </cell>
          <cell r="C17" t="str">
            <v>Fornecimento e instalação de poste ornamental com h=4,0 m, sendo 1,0 m de enterrado, com 03 luminárias, vidro transparente modelo MLD 304 / B, bem como pintura á óleo, duas demãos, cor preta, conforme projeto.</v>
          </cell>
          <cell r="D17" t="str">
            <v>un</v>
          </cell>
          <cell r="F17">
            <v>239.88</v>
          </cell>
          <cell r="G17">
            <v>0</v>
          </cell>
        </row>
        <row r="18">
          <cell r="B18" t="str">
            <v>18.02.026</v>
          </cell>
          <cell r="C18" t="str">
            <v>Deslocamento de poste.</v>
          </cell>
          <cell r="D18" t="str">
            <v>un</v>
          </cell>
          <cell r="F18">
            <v>67.33</v>
          </cell>
          <cell r="G18">
            <v>0</v>
          </cell>
        </row>
        <row r="19">
          <cell r="B19" t="str">
            <v>18.02.030</v>
          </cell>
          <cell r="C19" t="str">
            <v>Poste de concreto secção duplo T, 200/8, com engastamento direto no solo de 1,40 m, inclusive colocação.</v>
          </cell>
          <cell r="D19" t="str">
            <v>un</v>
          </cell>
          <cell r="F19">
            <v>160.6</v>
          </cell>
          <cell r="G19">
            <v>0</v>
          </cell>
        </row>
        <row r="20">
          <cell r="B20" t="str">
            <v>18.02.040</v>
          </cell>
          <cell r="C20" t="str">
            <v>Poste de concreto secção duplo T, 200/12, com engastamento direto no solo de 1,80 m, inclusive colocação.</v>
          </cell>
          <cell r="D20" t="str">
            <v>un</v>
          </cell>
          <cell r="F20">
            <v>264.32</v>
          </cell>
          <cell r="G20">
            <v>0</v>
          </cell>
        </row>
        <row r="21">
          <cell r="B21" t="str">
            <v>18.02.045</v>
          </cell>
          <cell r="C21" t="str">
            <v>Poste de concreto secção duplo T, 300/8, com engastamento direto no solo de 1,40 m, inclusive colocação.</v>
          </cell>
          <cell r="D21" t="str">
            <v>un</v>
          </cell>
          <cell r="F21">
            <v>193.4</v>
          </cell>
          <cell r="G21">
            <v>0</v>
          </cell>
        </row>
        <row r="22">
          <cell r="B22" t="str">
            <v>18.02.050</v>
          </cell>
          <cell r="C22" t="str">
            <v>Poste de concreto secção duplo T, 300/12, com engastamento direto no solo de 1,80 m, inclusive colocação.</v>
          </cell>
          <cell r="D22" t="str">
            <v>un</v>
          </cell>
          <cell r="F22">
            <v>55.74</v>
          </cell>
          <cell r="G22">
            <v>0</v>
          </cell>
        </row>
        <row r="23">
          <cell r="B23" t="str">
            <v>18.02.051</v>
          </cell>
          <cell r="C23" t="str">
            <v xml:space="preserve">Super poste de concreto armado circular com altura de 20 m. </v>
          </cell>
          <cell r="D23" t="str">
            <v>un</v>
          </cell>
          <cell r="F23">
            <v>2209.3200000000002</v>
          </cell>
          <cell r="G23">
            <v>0</v>
          </cell>
        </row>
        <row r="24">
          <cell r="B24" t="str">
            <v>18.02.060</v>
          </cell>
          <cell r="C24" t="str">
            <v>Poste de concreto c/ seção circular c/ iluminação de 3 pétalas c/ altura de 8 m inclusive colocação, fixação e base de concreto p/ fixação</v>
          </cell>
          <cell r="D24" t="str">
            <v>un</v>
          </cell>
          <cell r="F24">
            <v>888.06</v>
          </cell>
        </row>
        <row r="25">
          <cell r="B25" t="str">
            <v>18.02.070</v>
          </cell>
          <cell r="C25" t="str">
            <v>Poste ornamental.</v>
          </cell>
          <cell r="D25" t="str">
            <v>un</v>
          </cell>
          <cell r="F25">
            <v>210.72</v>
          </cell>
        </row>
        <row r="26">
          <cell r="B26" t="str">
            <v>18.02.071</v>
          </cell>
          <cell r="C26" t="str">
            <v>Poste em concreto vibrado seção circular 9 m - 200 kg</v>
          </cell>
          <cell r="D26" t="str">
            <v>un</v>
          </cell>
          <cell r="F26">
            <v>216</v>
          </cell>
        </row>
        <row r="27">
          <cell r="B27" t="str">
            <v>18.02.080</v>
          </cell>
          <cell r="C27" t="str">
            <v>Fornecimento e instalação de rele fotoelétrico, 1000 w - 220 v.</v>
          </cell>
          <cell r="D27" t="str">
            <v>un</v>
          </cell>
          <cell r="F27">
            <v>18</v>
          </cell>
        </row>
        <row r="29">
          <cell r="B29" t="str">
            <v>18.03</v>
          </cell>
        </row>
        <row r="30">
          <cell r="B30" t="str">
            <v>18.03.010</v>
          </cell>
          <cell r="C30" t="str">
            <v>Estrutura secundária B1 completa, inclusive fixação.</v>
          </cell>
          <cell r="D30" t="str">
            <v>un</v>
          </cell>
          <cell r="F30">
            <v>29.1</v>
          </cell>
          <cell r="G30">
            <v>0</v>
          </cell>
        </row>
        <row r="31">
          <cell r="B31" t="str">
            <v>18.03.015</v>
          </cell>
          <cell r="C31" t="str">
            <v>Estrutura secundária B2 completa, inclusive fixação.</v>
          </cell>
          <cell r="D31" t="str">
            <v>un</v>
          </cell>
          <cell r="F31">
            <v>35.21</v>
          </cell>
          <cell r="G31">
            <v>0</v>
          </cell>
        </row>
        <row r="32">
          <cell r="B32" t="str">
            <v>18.03.020</v>
          </cell>
          <cell r="C32" t="str">
            <v>Estrutura secundária B3 completa, inclusive fixação.</v>
          </cell>
          <cell r="D32" t="str">
            <v>un</v>
          </cell>
          <cell r="F32">
            <v>59.23</v>
          </cell>
          <cell r="G32">
            <v>0</v>
          </cell>
        </row>
        <row r="33">
          <cell r="B33" t="str">
            <v>18.03.030</v>
          </cell>
          <cell r="C33" t="str">
            <v>Estrutura secundária B4 completa, inclusive fixação.</v>
          </cell>
          <cell r="D33" t="str">
            <v>un</v>
          </cell>
          <cell r="F33">
            <v>65.989999999999995</v>
          </cell>
          <cell r="G33">
            <v>0</v>
          </cell>
        </row>
        <row r="34">
          <cell r="B34" t="str">
            <v>18.03.031</v>
          </cell>
          <cell r="C34" t="str">
            <v>Cabo de iluminação 1/0 AWG - NU</v>
          </cell>
          <cell r="D34" t="str">
            <v>m</v>
          </cell>
          <cell r="F34">
            <v>19.54</v>
          </cell>
          <cell r="G34">
            <v>0</v>
          </cell>
        </row>
        <row r="35">
          <cell r="B35" t="str">
            <v>18.03.032</v>
          </cell>
          <cell r="C35" t="str">
            <v>Isoladores tipo castanha</v>
          </cell>
          <cell r="D35" t="str">
            <v>un</v>
          </cell>
          <cell r="F35">
            <v>17.399999999999999</v>
          </cell>
          <cell r="G35">
            <v>0</v>
          </cell>
        </row>
        <row r="36">
          <cell r="B36" t="str">
            <v>18.03.033</v>
          </cell>
          <cell r="C36" t="str">
            <v>Foto célula tipo NA.</v>
          </cell>
          <cell r="D36" t="str">
            <v>un</v>
          </cell>
          <cell r="F36">
            <v>12.77</v>
          </cell>
          <cell r="G36">
            <v>0</v>
          </cell>
        </row>
        <row r="38">
          <cell r="B38" t="str">
            <v>18.04</v>
          </cell>
        </row>
        <row r="39">
          <cell r="B39" t="str">
            <v>18.04.010</v>
          </cell>
          <cell r="C39" t="str">
            <v>Eletroduto de ferro galvanizado de 3/4 pol., inclusive assentamento.</v>
          </cell>
          <cell r="D39" t="str">
            <v>m</v>
          </cell>
          <cell r="F39">
            <v>4.9000000000000004</v>
          </cell>
          <cell r="G39">
            <v>0</v>
          </cell>
        </row>
        <row r="40">
          <cell r="B40" t="str">
            <v>18.04.020</v>
          </cell>
          <cell r="C40" t="str">
            <v>Eletroduto de ferro galvanizado de 1 pol., inclusive assentamento.</v>
          </cell>
          <cell r="D40" t="str">
            <v>m</v>
          </cell>
          <cell r="F40">
            <v>7.43</v>
          </cell>
          <cell r="G40">
            <v>0</v>
          </cell>
        </row>
        <row r="41">
          <cell r="B41" t="str">
            <v>18.04.030</v>
          </cell>
          <cell r="C41" t="str">
            <v>Eletroduto de ferro galvanizado de 1 1/2 pol., inclusive assentamento.</v>
          </cell>
          <cell r="D41" t="str">
            <v>m</v>
          </cell>
          <cell r="F41">
            <v>11.76</v>
          </cell>
          <cell r="G41">
            <v>0</v>
          </cell>
        </row>
        <row r="42">
          <cell r="B42" t="str">
            <v>18.04.040</v>
          </cell>
          <cell r="C42" t="str">
            <v>Eletroduto de ferro galvanizado de 2 pol., inclusive assentamento.</v>
          </cell>
          <cell r="D42" t="str">
            <v>m</v>
          </cell>
          <cell r="F42">
            <v>15.46</v>
          </cell>
          <cell r="G42">
            <v>0</v>
          </cell>
        </row>
        <row r="43">
          <cell r="B43" t="str">
            <v>18.04.050</v>
          </cell>
          <cell r="C43" t="str">
            <v>Eletroduto de ferro galvanizado de 2 1/2 pol., inclusive assentamento.</v>
          </cell>
          <cell r="D43" t="str">
            <v>m</v>
          </cell>
          <cell r="F43">
            <v>23.01</v>
          </cell>
          <cell r="G43">
            <v>0</v>
          </cell>
        </row>
        <row r="44">
          <cell r="B44" t="str">
            <v>18.04.060</v>
          </cell>
          <cell r="C44" t="str">
            <v>Eletroduto de ferro galvanizado de 4 pol., inclusive assentamento.</v>
          </cell>
          <cell r="D44" t="str">
            <v>m</v>
          </cell>
          <cell r="F44">
            <v>37.299999999999997</v>
          </cell>
          <cell r="G44">
            <v>0</v>
          </cell>
        </row>
        <row r="45">
          <cell r="B45" t="str">
            <v>18.04.061</v>
          </cell>
          <cell r="C45" t="str">
            <v>Eletroduto de PVC rígido de 11/2" com luva de rosca interna, inclusive assentamento</v>
          </cell>
          <cell r="D45" t="str">
            <v>un</v>
          </cell>
          <cell r="F45">
            <v>6.33</v>
          </cell>
        </row>
        <row r="47">
          <cell r="B47" t="str">
            <v>18.05</v>
          </cell>
        </row>
        <row r="48">
          <cell r="B48" t="str">
            <v>18.05.010</v>
          </cell>
          <cell r="C48" t="str">
            <v>Curva de ferro galvanizado de 3/4 pol., inclusive assentamento.</v>
          </cell>
          <cell r="D48" t="str">
            <v>un</v>
          </cell>
          <cell r="F48">
            <v>3.1</v>
          </cell>
          <cell r="G48">
            <v>0</v>
          </cell>
        </row>
        <row r="49">
          <cell r="B49" t="str">
            <v>18.05.020</v>
          </cell>
          <cell r="C49" t="str">
            <v>Curva de ferro galvanizado de 1 pol., inclusive assentamento.</v>
          </cell>
          <cell r="D49" t="str">
            <v>un</v>
          </cell>
          <cell r="F49">
            <v>4.53</v>
          </cell>
          <cell r="G49">
            <v>0</v>
          </cell>
        </row>
        <row r="50">
          <cell r="B50" t="str">
            <v>18.05.030</v>
          </cell>
          <cell r="C50" t="str">
            <v>Curva de ferro galvanizado de 1 1/2 pol., inclusive assentamento.</v>
          </cell>
          <cell r="D50" t="str">
            <v>un</v>
          </cell>
          <cell r="F50">
            <v>10.41</v>
          </cell>
          <cell r="G50">
            <v>0</v>
          </cell>
        </row>
        <row r="51">
          <cell r="B51" t="str">
            <v>18.05.040</v>
          </cell>
          <cell r="C51" t="str">
            <v>Curva de ferro galvanizado de 2 pol., inclusive assentamento.</v>
          </cell>
          <cell r="D51" t="str">
            <v>un</v>
          </cell>
          <cell r="F51">
            <v>16.78</v>
          </cell>
          <cell r="G51">
            <v>0</v>
          </cell>
        </row>
        <row r="52">
          <cell r="B52" t="str">
            <v>18.05.050</v>
          </cell>
          <cell r="C52" t="str">
            <v>Curva de ferro galvanizado de 2 1/2 pol., inclusive assentamento.</v>
          </cell>
          <cell r="D52" t="str">
            <v>un</v>
          </cell>
          <cell r="F52">
            <v>36.65</v>
          </cell>
          <cell r="G52">
            <v>0</v>
          </cell>
        </row>
        <row r="53">
          <cell r="B53" t="str">
            <v>18.05.060</v>
          </cell>
          <cell r="C53" t="str">
            <v>Curva de ferro galvanizado de 4 pol., inclusive assentamento.</v>
          </cell>
          <cell r="D53" t="str">
            <v>un</v>
          </cell>
          <cell r="F53">
            <v>76.64</v>
          </cell>
          <cell r="G53">
            <v>0</v>
          </cell>
        </row>
        <row r="54">
          <cell r="B54" t="str">
            <v>18.05.065</v>
          </cell>
          <cell r="C54" t="str">
            <v>Fornecimento e assentamento de haste de aterramento 5/8" x 2,40 m coppereweld</v>
          </cell>
          <cell r="D54" t="str">
            <v>un</v>
          </cell>
          <cell r="F54">
            <v>22.22</v>
          </cell>
        </row>
        <row r="56">
          <cell r="B56" t="str">
            <v>18.06</v>
          </cell>
        </row>
        <row r="57">
          <cell r="B57" t="str">
            <v>18.06.010</v>
          </cell>
          <cell r="C57" t="str">
            <v>Luva de ferro galvanizado de 3/4 pol., inclusive assentamento.</v>
          </cell>
          <cell r="D57" t="str">
            <v>un</v>
          </cell>
          <cell r="F57">
            <v>1.1299999999999999</v>
          </cell>
          <cell r="G57">
            <v>0</v>
          </cell>
        </row>
        <row r="58">
          <cell r="B58" t="str">
            <v>18.06.020</v>
          </cell>
          <cell r="C58" t="str">
            <v>Luva de ferro galvanizado de 1 pol., inclusive assentamento.</v>
          </cell>
          <cell r="D58" t="str">
            <v>un</v>
          </cell>
          <cell r="F58">
            <v>1.68</v>
          </cell>
          <cell r="G58">
            <v>0</v>
          </cell>
        </row>
        <row r="59">
          <cell r="B59" t="str">
            <v>18.06.030</v>
          </cell>
          <cell r="C59" t="str">
            <v>Luva de ferro galvanizado de 1 1/2 pol., inclusive assentamento.</v>
          </cell>
          <cell r="D59" t="str">
            <v>un</v>
          </cell>
          <cell r="F59">
            <v>2.91</v>
          </cell>
          <cell r="G59">
            <v>0</v>
          </cell>
        </row>
        <row r="60">
          <cell r="B60" t="str">
            <v>18.06.040</v>
          </cell>
          <cell r="C60" t="str">
            <v>Luva de ferro galvanizado de 2 pol., inclusive assentamento.</v>
          </cell>
          <cell r="D60" t="str">
            <v>un</v>
          </cell>
          <cell r="F60">
            <v>4.05</v>
          </cell>
          <cell r="G60">
            <v>0</v>
          </cell>
        </row>
        <row r="61">
          <cell r="B61" t="str">
            <v>18.06.050</v>
          </cell>
          <cell r="C61" t="str">
            <v>Luva de ferro galvanizado de 2 1/2 pol., inclusive assentamento.</v>
          </cell>
          <cell r="D61" t="str">
            <v>un</v>
          </cell>
          <cell r="F61">
            <v>7.16</v>
          </cell>
          <cell r="G61">
            <v>0</v>
          </cell>
        </row>
        <row r="62">
          <cell r="B62" t="str">
            <v>18.06.060</v>
          </cell>
          <cell r="C62" t="str">
            <v>Luva de ferro galvanizado de 4 pol., inclusive assentamento.</v>
          </cell>
          <cell r="D62" t="str">
            <v>un</v>
          </cell>
          <cell r="F62">
            <v>13.42</v>
          </cell>
          <cell r="G62">
            <v>0</v>
          </cell>
        </row>
        <row r="63">
          <cell r="B63" t="str">
            <v>18.06.061</v>
          </cell>
          <cell r="C63" t="str">
            <v>Luva de PVC rígido diâmetro de 2".</v>
          </cell>
          <cell r="D63" t="str">
            <v>un</v>
          </cell>
          <cell r="F63">
            <v>1.93</v>
          </cell>
          <cell r="G63">
            <v>0</v>
          </cell>
        </row>
        <row r="64">
          <cell r="B64" t="str">
            <v>18.06.062</v>
          </cell>
          <cell r="C64" t="str">
            <v>Luva de emenda para cabo 10 mm</v>
          </cell>
          <cell r="D64" t="str">
            <v>un</v>
          </cell>
          <cell r="F64">
            <v>0.35</v>
          </cell>
        </row>
        <row r="66">
          <cell r="B66" t="str">
            <v>18.07</v>
          </cell>
        </row>
        <row r="67">
          <cell r="B67" t="str">
            <v>18.07.010</v>
          </cell>
          <cell r="C67" t="str">
            <v>Jogo de bucha e arruela de alumínio de 1/2 pol., inclusive fixação.</v>
          </cell>
          <cell r="D67" t="str">
            <v>cj</v>
          </cell>
          <cell r="F67">
            <v>0.27</v>
          </cell>
          <cell r="G67">
            <v>0</v>
          </cell>
        </row>
        <row r="68">
          <cell r="B68" t="str">
            <v>18.07.020</v>
          </cell>
          <cell r="C68" t="str">
            <v>Jogo de bucha e arruela de alumínio de 3/4 pol., inclusive fixação.</v>
          </cell>
          <cell r="D68" t="str">
            <v>cj</v>
          </cell>
          <cell r="F68">
            <v>0.28999999999999998</v>
          </cell>
          <cell r="G68">
            <v>0</v>
          </cell>
        </row>
        <row r="69">
          <cell r="B69" t="str">
            <v>18.07.030</v>
          </cell>
          <cell r="C69" t="str">
            <v>Jogo de bucha e arruela de alumínio de 1 pol., inclusive fixação.</v>
          </cell>
          <cell r="D69" t="str">
            <v>cj</v>
          </cell>
          <cell r="F69">
            <v>0.45</v>
          </cell>
          <cell r="G69">
            <v>0</v>
          </cell>
        </row>
        <row r="70">
          <cell r="B70" t="str">
            <v>18.07.040</v>
          </cell>
          <cell r="C70" t="str">
            <v>Jogo de bucha e arruela de alumínio de 1 1/2 pol., inclusive fixação.</v>
          </cell>
          <cell r="D70" t="str">
            <v>cj</v>
          </cell>
          <cell r="F70">
            <v>0.85</v>
          </cell>
          <cell r="G70">
            <v>0</v>
          </cell>
        </row>
        <row r="71">
          <cell r="B71" t="str">
            <v>18.07.050</v>
          </cell>
          <cell r="C71" t="str">
            <v>Jogo de bucha e arruela de alumínio de 2 pol., inclusive fixação.</v>
          </cell>
          <cell r="D71" t="str">
            <v>cj</v>
          </cell>
          <cell r="F71">
            <v>1.64</v>
          </cell>
          <cell r="G71">
            <v>0</v>
          </cell>
        </row>
        <row r="72">
          <cell r="B72" t="str">
            <v>18.07.060</v>
          </cell>
          <cell r="C72" t="str">
            <v>Jogo de bucha e arruela de alumínio de 2 1/2 pol., inclusive fixação.</v>
          </cell>
          <cell r="D72" t="str">
            <v>cj</v>
          </cell>
          <cell r="F72">
            <v>2.39</v>
          </cell>
          <cell r="G72">
            <v>0</v>
          </cell>
        </row>
        <row r="73">
          <cell r="B73" t="str">
            <v>18.07.070</v>
          </cell>
          <cell r="C73" t="str">
            <v>Jogo de bucha e arruela de alumínio de 3 pol., inclusive fixação.</v>
          </cell>
          <cell r="D73" t="str">
            <v>cj</v>
          </cell>
          <cell r="F73">
            <v>3.79</v>
          </cell>
          <cell r="G73">
            <v>0</v>
          </cell>
        </row>
        <row r="74">
          <cell r="B74" t="str">
            <v>18.07.072</v>
          </cell>
          <cell r="C74" t="str">
            <v>Ganchos de 5/16".</v>
          </cell>
          <cell r="D74" t="str">
            <v>un</v>
          </cell>
          <cell r="F74">
            <v>0.8</v>
          </cell>
          <cell r="G74">
            <v>0</v>
          </cell>
        </row>
        <row r="75">
          <cell r="B75" t="str">
            <v>18.07.080</v>
          </cell>
          <cell r="C75" t="str">
            <v>Jogo de bucha e arruela de alumínio de 4 pol., inclusive fixação.</v>
          </cell>
          <cell r="D75" t="str">
            <v>cj</v>
          </cell>
          <cell r="F75">
            <v>5.31</v>
          </cell>
          <cell r="G75">
            <v>0</v>
          </cell>
        </row>
        <row r="77">
          <cell r="B77" t="str">
            <v>18.08</v>
          </cell>
        </row>
        <row r="78">
          <cell r="B78" t="str">
            <v>18.08.010</v>
          </cell>
          <cell r="C78" t="str">
            <v>Caixa para medição monofásica uso interno, inclusive colocação (padrão CELPE).</v>
          </cell>
          <cell r="D78" t="str">
            <v>un</v>
          </cell>
          <cell r="F78">
            <v>38.5</v>
          </cell>
          <cell r="G78">
            <v>0</v>
          </cell>
        </row>
        <row r="79">
          <cell r="B79" t="str">
            <v>18.08.020</v>
          </cell>
          <cell r="C79" t="str">
            <v>Caixa para medição monofásica uso externo, inclusive colocação (padrão CELPE).</v>
          </cell>
          <cell r="D79" t="str">
            <v>un</v>
          </cell>
          <cell r="F79">
            <v>48.6</v>
          </cell>
          <cell r="G79">
            <v>0</v>
          </cell>
        </row>
        <row r="81">
          <cell r="B81" t="str">
            <v>18.09</v>
          </cell>
        </row>
        <row r="82">
          <cell r="B82" t="str">
            <v>18.09.010</v>
          </cell>
          <cell r="C82" t="str">
            <v>Caixa para medição trifásica uso interno, modelo D, inclusive colocação (padrão CELPE).</v>
          </cell>
          <cell r="D82" t="str">
            <v>un</v>
          </cell>
          <cell r="F82">
            <v>82.93</v>
          </cell>
          <cell r="G82">
            <v>0</v>
          </cell>
        </row>
        <row r="83">
          <cell r="B83" t="str">
            <v>18.09.020</v>
          </cell>
          <cell r="C83" t="str">
            <v>Caixa para medição trifásica uso externo, modelo D, inclusive colocação (padrão CELPE).</v>
          </cell>
          <cell r="D83" t="str">
            <v>un</v>
          </cell>
          <cell r="F83">
            <v>104.26</v>
          </cell>
          <cell r="G83">
            <v>0</v>
          </cell>
        </row>
        <row r="85">
          <cell r="B85" t="str">
            <v>18.10</v>
          </cell>
        </row>
        <row r="86">
          <cell r="B86" t="str">
            <v>18.10.020</v>
          </cell>
          <cell r="C86" t="str">
            <v>Chave de faca de 2 polos, 30 A, 250 V, com base de ardósia, com 02 fusíveis tipo cartucho e parafusos, inclusive instalação em quadro de medição.</v>
          </cell>
          <cell r="D86" t="str">
            <v>un</v>
          </cell>
          <cell r="F86">
            <v>11.1</v>
          </cell>
          <cell r="G86">
            <v>0</v>
          </cell>
        </row>
        <row r="87">
          <cell r="B87" t="str">
            <v>18.10.030</v>
          </cell>
          <cell r="C87" t="str">
            <v>Chave de faca de 2 polos, 60 A, 250 V, com base de ardósia, com 02 fusíveis tipo cartucho e parafusos, inclusive instalação em quadro de medição.</v>
          </cell>
          <cell r="D87" t="str">
            <v>un</v>
          </cell>
          <cell r="F87">
            <v>16.3</v>
          </cell>
          <cell r="G87">
            <v>0</v>
          </cell>
        </row>
        <row r="88">
          <cell r="B88" t="str">
            <v>18.10.040</v>
          </cell>
          <cell r="C88" t="str">
            <v>Chave de faca de 3 polos, 60 A, 600 V, com base de ardósia, com 03 fusíveis tipo cartucho e parafusos, inclusive instalação em quadro de medição.</v>
          </cell>
          <cell r="D88" t="str">
            <v>un</v>
          </cell>
          <cell r="F88">
            <v>31.96</v>
          </cell>
          <cell r="G88">
            <v>0</v>
          </cell>
        </row>
        <row r="89">
          <cell r="B89" t="str">
            <v>18.10.050</v>
          </cell>
          <cell r="C89" t="str">
            <v>Chave de faca de 3 polos, 100 A, 600 V, com base de ardósia, com 03 fusíveis tipo cartucho e parafusos, inclusive instalação em quadro de medição.</v>
          </cell>
          <cell r="D89" t="str">
            <v>un</v>
          </cell>
          <cell r="F89">
            <v>57.62</v>
          </cell>
          <cell r="G89">
            <v>0</v>
          </cell>
        </row>
        <row r="90">
          <cell r="B90" t="str">
            <v>18.10.060</v>
          </cell>
          <cell r="C90" t="str">
            <v>Chave seccionadora com fusível, 125A, tipo 3NP4090 SIEMENS ou similar, tripolar com 03 fusíveis NH tamanho 00 e parafusos, inclusive instalação em quadro de medição.</v>
          </cell>
          <cell r="D90" t="str">
            <v>un</v>
          </cell>
          <cell r="F90">
            <v>85.08</v>
          </cell>
          <cell r="G90">
            <v>0</v>
          </cell>
        </row>
        <row r="91">
          <cell r="B91" t="str">
            <v>18.10.070</v>
          </cell>
          <cell r="C91" t="str">
            <v>Chave seccionadora com fusível, 250A, tipo 3NP2200 SIEMENS ou similar, tripolar com 03 fusíveis NH tamanho 01 e parafusos, inclusive instalação em quadro de medição.</v>
          </cell>
          <cell r="D91" t="str">
            <v>un</v>
          </cell>
          <cell r="F91">
            <v>141.25</v>
          </cell>
          <cell r="G91">
            <v>0</v>
          </cell>
        </row>
        <row r="93">
          <cell r="B93" t="str">
            <v>18.11</v>
          </cell>
        </row>
        <row r="94">
          <cell r="B94" t="str">
            <v>18.11.030</v>
          </cell>
          <cell r="C94" t="str">
            <v>Base para fusível tipo NH de 6 A a 125A, tamanho 00, SIEMENS ou similar, com parafusos, inclusive instalação em quadro.</v>
          </cell>
          <cell r="D94" t="str">
            <v>un</v>
          </cell>
          <cell r="F94">
            <v>9.09</v>
          </cell>
          <cell r="G94">
            <v>0</v>
          </cell>
        </row>
        <row r="95">
          <cell r="B95" t="str">
            <v>18.11.040</v>
          </cell>
          <cell r="C95" t="str">
            <v>Base para fusível tipo NH de 36 A a 250A, tamanho 1, SIEMENS ou similar, com parafusos, inclusive instalação em quadro.</v>
          </cell>
          <cell r="D95" t="str">
            <v>un</v>
          </cell>
          <cell r="F95">
            <v>17.96</v>
          </cell>
          <cell r="G95">
            <v>0</v>
          </cell>
        </row>
        <row r="97">
          <cell r="B97" t="str">
            <v>18.12</v>
          </cell>
        </row>
        <row r="98">
          <cell r="B98" t="str">
            <v>18.12.070</v>
          </cell>
          <cell r="C98" t="str">
            <v>Fusível tipo NH de 20A, tamanho 00, SIEMENS ou similar, inclusive instalação em quadro.</v>
          </cell>
          <cell r="D98" t="str">
            <v>un</v>
          </cell>
          <cell r="F98">
            <v>5.67</v>
          </cell>
          <cell r="G98">
            <v>0</v>
          </cell>
        </row>
        <row r="99">
          <cell r="B99" t="str">
            <v>18.12.080</v>
          </cell>
          <cell r="C99" t="str">
            <v>Fusível tipo NH de 25A, tamanho 00, SIEMENS ou similar, inclusive instalação em quadro.</v>
          </cell>
          <cell r="D99" t="str">
            <v>un</v>
          </cell>
          <cell r="F99">
            <v>5.67</v>
          </cell>
          <cell r="G99">
            <v>0</v>
          </cell>
        </row>
        <row r="100">
          <cell r="B100" t="str">
            <v>18.12.090</v>
          </cell>
          <cell r="C100" t="str">
            <v>Fusível tipo NH de 36A, tamanho 00, SIEMENS ou similar, inclusive instalação em quadro.</v>
          </cell>
          <cell r="D100" t="str">
            <v>un</v>
          </cell>
          <cell r="F100">
            <v>5.67</v>
          </cell>
          <cell r="G100">
            <v>0</v>
          </cell>
        </row>
        <row r="101">
          <cell r="B101" t="str">
            <v>18.12.100</v>
          </cell>
          <cell r="C101" t="str">
            <v>Fusível tipo NH de 50A, tamanho 00, SIEMENS ou similar, inclusive instalação em quadro.</v>
          </cell>
          <cell r="D101" t="str">
            <v>un</v>
          </cell>
          <cell r="F101">
            <v>5.67</v>
          </cell>
          <cell r="G101">
            <v>0</v>
          </cell>
        </row>
        <row r="102">
          <cell r="B102" t="str">
            <v>18.12.110</v>
          </cell>
          <cell r="C102" t="str">
            <v>Fusível tipo NH de 63A, tamanho 00, SIEMENS ou similar, inclusive instalação em quadro.</v>
          </cell>
          <cell r="D102" t="str">
            <v>un</v>
          </cell>
          <cell r="F102">
            <v>5.67</v>
          </cell>
          <cell r="G102">
            <v>0</v>
          </cell>
        </row>
        <row r="103">
          <cell r="B103" t="str">
            <v>18.12.120</v>
          </cell>
          <cell r="C103" t="str">
            <v>Fusível tipo NH de 80A, tamanho 00, SIEMENS ou similar, inclusive instalação em quadro.</v>
          </cell>
          <cell r="D103" t="str">
            <v>un</v>
          </cell>
          <cell r="F103">
            <v>5.67</v>
          </cell>
          <cell r="G103">
            <v>0</v>
          </cell>
        </row>
        <row r="104">
          <cell r="B104" t="str">
            <v>18.12.130</v>
          </cell>
          <cell r="C104" t="str">
            <v>Fusível tipo NH de 100A, tamanho 00, SIEMENS ou similar, inclusive instalação em quadro.</v>
          </cell>
          <cell r="D104" t="str">
            <v>un</v>
          </cell>
          <cell r="F104">
            <v>5.67</v>
          </cell>
          <cell r="G104">
            <v>0</v>
          </cell>
        </row>
        <row r="105">
          <cell r="B105" t="str">
            <v>18.12.140</v>
          </cell>
          <cell r="C105" t="str">
            <v>Fusível tipo NH de 125A, tamanho 00, SIEMENS ou similar, inclusive instalação em quadro.</v>
          </cell>
          <cell r="D105" t="str">
            <v>un</v>
          </cell>
          <cell r="F105">
            <v>5.67</v>
          </cell>
          <cell r="G105">
            <v>0</v>
          </cell>
        </row>
        <row r="106">
          <cell r="B106" t="str">
            <v>18.12.150</v>
          </cell>
          <cell r="C106" t="str">
            <v>Fusível tipo NH de 160A, tamanho 01, SIEMENS ou similar, inclusive instalação em quadro.</v>
          </cell>
          <cell r="D106" t="str">
            <v>un</v>
          </cell>
          <cell r="F106">
            <v>12.26</v>
          </cell>
          <cell r="G106">
            <v>0</v>
          </cell>
        </row>
        <row r="107">
          <cell r="B107" t="str">
            <v>18.12.160</v>
          </cell>
          <cell r="C107" t="str">
            <v>Fusível tipo NH de 200A, tamanho 01, SIEMENS ou similar, inclusive instalação em quadro.</v>
          </cell>
          <cell r="D107" t="str">
            <v>un</v>
          </cell>
          <cell r="F107">
            <v>12.26</v>
          </cell>
          <cell r="G107">
            <v>0</v>
          </cell>
        </row>
        <row r="108">
          <cell r="B108" t="str">
            <v>18.12.170</v>
          </cell>
          <cell r="C108" t="str">
            <v>Fusível tipo NH de 250A, tamanho 1, SIEMENS ou similar, inclusive instalação em quadro.</v>
          </cell>
          <cell r="D108" t="str">
            <v>un</v>
          </cell>
          <cell r="F108">
            <v>12.26</v>
          </cell>
          <cell r="G108">
            <v>0</v>
          </cell>
        </row>
        <row r="110">
          <cell r="B110" t="str">
            <v>18.13</v>
          </cell>
        </row>
        <row r="111">
          <cell r="B111" t="str">
            <v>18.13.005</v>
          </cell>
          <cell r="C111" t="str">
            <v>Eletroduto flexível preto de 1", assentado em valas com profundidade de 0,60 m, inclusive escavação e reaterro.</v>
          </cell>
          <cell r="D111" t="str">
            <v>m</v>
          </cell>
          <cell r="F111">
            <v>3.1</v>
          </cell>
          <cell r="G111">
            <v>0</v>
          </cell>
        </row>
        <row r="112">
          <cell r="B112" t="str">
            <v>18.13.010</v>
          </cell>
          <cell r="C112" t="str">
            <v>Eletroduto de PVC rígido rosqueável de 1/2 pol., com luva de rosca interna, inclusive assentamento em lajes.</v>
          </cell>
          <cell r="D112" t="str">
            <v>m</v>
          </cell>
          <cell r="F112">
            <v>1.46</v>
          </cell>
          <cell r="G112">
            <v>0</v>
          </cell>
        </row>
        <row r="113">
          <cell r="B113" t="str">
            <v>18.13.020</v>
          </cell>
          <cell r="C113" t="str">
            <v>Eletroduto de PVC rígido rosqueável de 3/4 pol., com luva de rosca interna, inclusive assentamento em lajes.</v>
          </cell>
          <cell r="D113" t="str">
            <v>m</v>
          </cell>
          <cell r="F113">
            <v>1.51</v>
          </cell>
          <cell r="G113">
            <v>0</v>
          </cell>
        </row>
        <row r="114">
          <cell r="B114" t="str">
            <v>18.13.030</v>
          </cell>
          <cell r="C114" t="str">
            <v>Eletroduto de PVC rígido rosqueável de 1 pol., com luva de rosca interna, inclusive assentamento em lajes.</v>
          </cell>
          <cell r="D114" t="str">
            <v>m</v>
          </cell>
          <cell r="F114">
            <v>2.54</v>
          </cell>
          <cell r="G114">
            <v>0</v>
          </cell>
        </row>
        <row r="115">
          <cell r="B115" t="str">
            <v>18.13.040</v>
          </cell>
          <cell r="C115" t="str">
            <v>Eletroduto de PVC rígido rosqueável de 1/2 pol., com luva de rosca interna, inclusive assentamento com rasgo em alvenaria.</v>
          </cell>
          <cell r="D115" t="str">
            <v>m</v>
          </cell>
          <cell r="F115">
            <v>2.23</v>
          </cell>
          <cell r="G115">
            <v>0</v>
          </cell>
        </row>
        <row r="116">
          <cell r="B116" t="str">
            <v>18.13.050</v>
          </cell>
          <cell r="C116" t="str">
            <v>Eletroduto de PVC rígido rosqueável de 3/4 pol., com luva de rosca interna, inclusive assentamento com rasgo em alvenaria.</v>
          </cell>
          <cell r="D116" t="str">
            <v>m</v>
          </cell>
          <cell r="F116">
            <v>2.71</v>
          </cell>
          <cell r="G116">
            <v>0</v>
          </cell>
        </row>
        <row r="117">
          <cell r="B117" t="str">
            <v>18.13.060</v>
          </cell>
          <cell r="C117" t="str">
            <v>Eletroduto de PVC rígido rosqueável de 1 pol., com luva de rosca interna, inclusive assentamento com rasgo em alvenaria.</v>
          </cell>
          <cell r="D117" t="str">
            <v>m</v>
          </cell>
          <cell r="F117">
            <v>3.3</v>
          </cell>
          <cell r="G117">
            <v>0</v>
          </cell>
        </row>
        <row r="118">
          <cell r="B118" t="str">
            <v>18.12.070</v>
          </cell>
          <cell r="C118" t="str">
            <v>Eletroduto de PVC rígido rosqueável de 1 1/4 pol., com luva de rosca interna, inclusive assentamento com rasgo em alvenaria.</v>
          </cell>
          <cell r="D118" t="str">
            <v>m</v>
          </cell>
          <cell r="F118">
            <v>4.3099999999999996</v>
          </cell>
          <cell r="G118">
            <v>0</v>
          </cell>
        </row>
        <row r="119">
          <cell r="B119" t="str">
            <v>18.13.080</v>
          </cell>
          <cell r="C119" t="str">
            <v>Eletroduto de PVC rígido rosqueável de 1 1/2 pol., com luva de rosca interna, inclusive assentamento com rasgo em alvenaria.</v>
          </cell>
          <cell r="D119" t="str">
            <v>m</v>
          </cell>
          <cell r="F119">
            <v>5.65</v>
          </cell>
          <cell r="G119">
            <v>0</v>
          </cell>
        </row>
        <row r="120">
          <cell r="B120" t="str">
            <v>18.13.085</v>
          </cell>
          <cell r="C120" t="str">
            <v>Fornecimento e colocação de eletroduto de ferro galvanizado de 3 ".</v>
          </cell>
          <cell r="D120" t="str">
            <v>m</v>
          </cell>
          <cell r="F120">
            <v>29.91</v>
          </cell>
        </row>
        <row r="121">
          <cell r="B121" t="str">
            <v>18.13.086</v>
          </cell>
          <cell r="C121" t="str">
            <v>Fornecimento e instalação de quadro de distribuição para telefone.</v>
          </cell>
          <cell r="D121" t="str">
            <v>un</v>
          </cell>
          <cell r="F121">
            <v>96.07</v>
          </cell>
        </row>
        <row r="122">
          <cell r="B122" t="str">
            <v>18.13.090</v>
          </cell>
          <cell r="C122" t="str">
            <v>Eletroduto de PVC rígido rosqueável de 2 pol., com luva de rosca interna, inclusive assentamento com rasgo em alvenaria.</v>
          </cell>
          <cell r="D122" t="str">
            <v>m</v>
          </cell>
          <cell r="F122">
            <v>7.33</v>
          </cell>
          <cell r="G122">
            <v>0</v>
          </cell>
        </row>
        <row r="123">
          <cell r="B123" t="str">
            <v>18.13.100</v>
          </cell>
          <cell r="C123" t="str">
            <v>Eletroduto de PVC rígido rosqueável de 3 pol., com luva de rosca interna, inclusive assentamento com rasgo em alvenaria.</v>
          </cell>
          <cell r="D123" t="str">
            <v>m</v>
          </cell>
          <cell r="F123">
            <v>13.81</v>
          </cell>
          <cell r="G123">
            <v>0</v>
          </cell>
        </row>
        <row r="124">
          <cell r="B124" t="str">
            <v>18.13.110</v>
          </cell>
          <cell r="C124" t="str">
            <v>Eletroduto de PVC rígido rosqueável de 1/2 pol., com luva de rosca interna assentado em valas com profundidade de 0,60 m, inclusive escavação e reaterro.</v>
          </cell>
          <cell r="D124" t="str">
            <v>m</v>
          </cell>
          <cell r="F124">
            <v>3.33</v>
          </cell>
          <cell r="G124">
            <v>0</v>
          </cell>
        </row>
        <row r="125">
          <cell r="B125" t="str">
            <v>18.13.120</v>
          </cell>
          <cell r="C125" t="str">
            <v>Eletroduto de PVC rígido rosqueável de 3/4 pol., com luva de rosca interna assentado em valas com profundidade de 0,60 m, inclusive escavação e reaterro.</v>
          </cell>
          <cell r="D125" t="str">
            <v>m</v>
          </cell>
          <cell r="F125">
            <v>4.01</v>
          </cell>
          <cell r="G125">
            <v>0</v>
          </cell>
        </row>
        <row r="126">
          <cell r="B126" t="str">
            <v>18.13.130</v>
          </cell>
          <cell r="C126" t="str">
            <v>Eletroduto de PVC rígido rosqueável de 1 pol., com luva de rosca interna assentado em valas com profundidade de 0,60 m, inclusive escavação e reaterro.</v>
          </cell>
          <cell r="D126" t="str">
            <v>m</v>
          </cell>
          <cell r="F126">
            <v>5.39</v>
          </cell>
          <cell r="G126">
            <v>0</v>
          </cell>
        </row>
        <row r="127">
          <cell r="B127" t="str">
            <v>18.13.140</v>
          </cell>
          <cell r="C127" t="str">
            <v>Eletroduto de PVC rígido rosqueável de 1 1/2 pol., com luva de rosca interna assentado em valas com profundidade de 0,60 m, inclusive escavação e reaterro.</v>
          </cell>
          <cell r="D127" t="str">
            <v>m</v>
          </cell>
          <cell r="F127">
            <v>6.99</v>
          </cell>
          <cell r="G127">
            <v>0</v>
          </cell>
        </row>
        <row r="128">
          <cell r="B128" t="str">
            <v>18.13.150</v>
          </cell>
          <cell r="C128" t="str">
            <v>Eletroduto de PVC rígido rosqueável de 2 pol., com luva de rosca interna assentado em valas com profundidade de 0,60 m, inclusive escavação e reaterro.</v>
          </cell>
          <cell r="D128" t="str">
            <v>m</v>
          </cell>
          <cell r="F128">
            <v>8.6199999999999992</v>
          </cell>
          <cell r="G128">
            <v>0</v>
          </cell>
        </row>
        <row r="129">
          <cell r="B129" t="str">
            <v>18.13.160</v>
          </cell>
          <cell r="C129" t="str">
            <v>Eletroduto de PVC rígido rosqueável de 3 pol., com luva de rosca interna assentado em valas com profundidade de 0,60 m, inclusive escavação e reaterro.</v>
          </cell>
          <cell r="D129" t="str">
            <v>m</v>
          </cell>
          <cell r="F129">
            <v>15.23</v>
          </cell>
          <cell r="G129">
            <v>0</v>
          </cell>
        </row>
        <row r="130">
          <cell r="B130" t="str">
            <v>18.13.170</v>
          </cell>
          <cell r="C130" t="str">
            <v>Eletroduto de PVC rígido rosqueável de 4 pol., com luva de rosca interna assentado em valas com profundidade de 0,60 m, inclusive escavação e reaterro.</v>
          </cell>
          <cell r="D130" t="str">
            <v>m</v>
          </cell>
          <cell r="F130">
            <v>22.81</v>
          </cell>
          <cell r="G130">
            <v>0</v>
          </cell>
        </row>
        <row r="132">
          <cell r="B132" t="str">
            <v>18.14</v>
          </cell>
        </row>
        <row r="133">
          <cell r="B133" t="str">
            <v>18.14.010</v>
          </cell>
          <cell r="C133" t="str">
            <v xml:space="preserve">Curva de PVC rígido rosqueável de 3/4 pol., com luva de rosca interna, inclusive assentado. </v>
          </cell>
          <cell r="D133" t="str">
            <v>un</v>
          </cell>
          <cell r="F133">
            <v>1.84</v>
          </cell>
          <cell r="G133">
            <v>0</v>
          </cell>
        </row>
        <row r="134">
          <cell r="B134" t="str">
            <v>18.14.020</v>
          </cell>
          <cell r="C134" t="str">
            <v xml:space="preserve">Curva de PVC rígido rosqueável de 1 pol., com luva de rosca interna, inclusive assentado. </v>
          </cell>
          <cell r="D134" t="str">
            <v>un</v>
          </cell>
          <cell r="F134">
            <v>2.6</v>
          </cell>
          <cell r="G134">
            <v>0</v>
          </cell>
        </row>
        <row r="135">
          <cell r="B135" t="str">
            <v>18.14.030</v>
          </cell>
          <cell r="C135" t="str">
            <v xml:space="preserve">Curva de PVC rígido rosqueável de 1 1/4 pol., com luva de rosca interna, inclusive assentado. </v>
          </cell>
          <cell r="D135" t="str">
            <v>un</v>
          </cell>
          <cell r="F135">
            <v>4.0999999999999996</v>
          </cell>
          <cell r="G135">
            <v>0</v>
          </cell>
        </row>
        <row r="136">
          <cell r="B136" t="str">
            <v>18.14.040</v>
          </cell>
          <cell r="C136" t="str">
            <v xml:space="preserve">Curva de PVC rígido rosqueável de 1 1/2 pol., com luva de rosca interna, inclusive assentado. </v>
          </cell>
          <cell r="D136" t="str">
            <v>un</v>
          </cell>
          <cell r="F136">
            <v>5.0999999999999996</v>
          </cell>
          <cell r="G136">
            <v>0</v>
          </cell>
        </row>
        <row r="137">
          <cell r="B137" t="str">
            <v>18.14.050</v>
          </cell>
          <cell r="C137" t="str">
            <v xml:space="preserve">Curva de PVC rígido rosqueável de 2 pol., com luva de rosca interna, inclusive assentado. </v>
          </cell>
          <cell r="D137" t="str">
            <v>un</v>
          </cell>
          <cell r="F137">
            <v>7.96</v>
          </cell>
          <cell r="G137">
            <v>0</v>
          </cell>
        </row>
        <row r="138">
          <cell r="B138" t="str">
            <v>18.14.060</v>
          </cell>
          <cell r="C138" t="str">
            <v xml:space="preserve">Curva de PVC rígido rosqueável de 3 pol., com luva de rosca interna, inclusive assentado. </v>
          </cell>
          <cell r="D138" t="str">
            <v>un</v>
          </cell>
          <cell r="F138">
            <v>23.46</v>
          </cell>
          <cell r="G138">
            <v>0</v>
          </cell>
        </row>
        <row r="139">
          <cell r="B139" t="str">
            <v>18.14.070</v>
          </cell>
          <cell r="C139" t="str">
            <v xml:space="preserve">Curva de PVC rígido rosqueável de 4 pol., com luva de rosca interna, inclusive assentado. </v>
          </cell>
          <cell r="D139" t="str">
            <v>un</v>
          </cell>
          <cell r="F139">
            <v>37.86</v>
          </cell>
          <cell r="G139">
            <v>0</v>
          </cell>
        </row>
        <row r="141">
          <cell r="B141" t="str">
            <v>18.15</v>
          </cell>
        </row>
        <row r="142">
          <cell r="B142" t="str">
            <v>18.15.010</v>
          </cell>
          <cell r="C142" t="str">
            <v>Caixa 4 x 2 pol. Tigreflex ou similar,  inclusive assentamento.</v>
          </cell>
          <cell r="D142" t="str">
            <v>un</v>
          </cell>
          <cell r="F142">
            <v>1.45</v>
          </cell>
          <cell r="G142">
            <v>0</v>
          </cell>
        </row>
        <row r="143">
          <cell r="B143" t="str">
            <v>18.15.020</v>
          </cell>
          <cell r="C143" t="str">
            <v>Caixa 4 x 4 pol. Tigreflex ou similar,  inclusive assentamento.</v>
          </cell>
          <cell r="D143" t="str">
            <v>un</v>
          </cell>
          <cell r="F143">
            <v>1.75</v>
          </cell>
          <cell r="G143">
            <v>0</v>
          </cell>
        </row>
        <row r="144">
          <cell r="B144" t="str">
            <v>18.15.030</v>
          </cell>
          <cell r="C144" t="str">
            <v>Caixa octogonal de 4" Tigreflex ou similar, com fundo móvel, inclusive assentaemnto em laje.</v>
          </cell>
          <cell r="D144" t="str">
            <v>un</v>
          </cell>
          <cell r="F144">
            <v>1.9</v>
          </cell>
          <cell r="G144">
            <v>0</v>
          </cell>
        </row>
        <row r="145">
          <cell r="B145" t="str">
            <v>18.15.035</v>
          </cell>
          <cell r="C145" t="str">
            <v>Fornecimento e colocação de caixa pré-moldada para ar-condicionado de 15.000 BTU's</v>
          </cell>
          <cell r="D145" t="str">
            <v>un</v>
          </cell>
          <cell r="F145">
            <v>73.38</v>
          </cell>
        </row>
        <row r="147">
          <cell r="B147" t="str">
            <v>18.16</v>
          </cell>
        </row>
        <row r="148">
          <cell r="B148" t="str">
            <v>18.16.010</v>
          </cell>
          <cell r="C148" t="str">
            <v>Tomada de embutir (2P+T) com placa para caixa de 4 x 2 pol., 20 A, 250 V, Pial (linha silentoque) ou similar, inclusive instalação.</v>
          </cell>
          <cell r="D148" t="str">
            <v>un</v>
          </cell>
          <cell r="F148">
            <v>7.08</v>
          </cell>
          <cell r="G148">
            <v>0</v>
          </cell>
        </row>
        <row r="149">
          <cell r="B149" t="str">
            <v>18.16.020</v>
          </cell>
          <cell r="C149" t="str">
            <v>Tomada de embutir para telefone quatro polos, Padrão Telebrás, com placa, para caixa de 4 x 2 pol., Pial (linha silentoque) ou similar, inclusive instalação.</v>
          </cell>
          <cell r="D149" t="str">
            <v>un</v>
          </cell>
          <cell r="F149">
            <v>6.55</v>
          </cell>
          <cell r="G149">
            <v>0</v>
          </cell>
        </row>
        <row r="151">
          <cell r="B151" t="str">
            <v>18.17</v>
          </cell>
        </row>
        <row r="152">
          <cell r="B152" t="str">
            <v>18.17.010</v>
          </cell>
          <cell r="C152" t="str">
            <v>Conjunto ARSTOP ou similar de embutir, em caixa 4 x 4 pol., com placa, tomada Tripolar para pino chato e disjuntor termomagnético de 25 A, 250 V, inclusive instalação.</v>
          </cell>
          <cell r="D152" t="str">
            <v>un</v>
          </cell>
          <cell r="F152">
            <v>20.72</v>
          </cell>
          <cell r="G152">
            <v>0</v>
          </cell>
        </row>
        <row r="154">
          <cell r="B154" t="str">
            <v>18.18</v>
          </cell>
        </row>
        <row r="155">
          <cell r="B155" t="str">
            <v>18.18.010</v>
          </cell>
          <cell r="C155" t="str">
            <v>Interruptor de embutir de uma secção para caixa de 4 x 2 pol., com placa, 10 A, 250 V, Pial (linha silentoque) ou similar, inclusive instalação.</v>
          </cell>
          <cell r="D155" t="str">
            <v>un</v>
          </cell>
          <cell r="F155">
            <v>3.9</v>
          </cell>
          <cell r="G155">
            <v>0</v>
          </cell>
        </row>
        <row r="156">
          <cell r="B156" t="str">
            <v>18.18.020</v>
          </cell>
          <cell r="C156" t="str">
            <v>Interruptor de embutir de duas secções para caixa de 4 x 2 pol., com placa, 10 A, 250 V, Pial (linha silentoque) ou similar, inclusive instalação.</v>
          </cell>
          <cell r="D156" t="str">
            <v>un</v>
          </cell>
          <cell r="F156">
            <v>6.76</v>
          </cell>
          <cell r="G156">
            <v>0</v>
          </cell>
        </row>
        <row r="157">
          <cell r="B157" t="str">
            <v>18.18.030</v>
          </cell>
          <cell r="C157" t="str">
            <v>Interruptor de embutir de três secções para caixa de 4 x 2 pol., com placa, 10 A, 250 V, Pial (linha silentoque) ou similar, inclusive instalação.</v>
          </cell>
          <cell r="D157" t="str">
            <v>un</v>
          </cell>
          <cell r="F157">
            <v>8.8800000000000008</v>
          </cell>
          <cell r="G157">
            <v>0</v>
          </cell>
        </row>
        <row r="158">
          <cell r="B158" t="str">
            <v>18.18.040</v>
          </cell>
          <cell r="C158" t="str">
            <v>Interruptor de embutir de uma secção conjugada com tomada, para caixa de 4 x 2 pol., com placa, 10 A, 250 V, Pial (linha silentoque) ou similar, inclusive instalação.</v>
          </cell>
          <cell r="D158" t="str">
            <v>un</v>
          </cell>
          <cell r="F158">
            <v>6.71</v>
          </cell>
          <cell r="G158">
            <v>0</v>
          </cell>
        </row>
        <row r="159">
          <cell r="B159" t="str">
            <v>18.18.050</v>
          </cell>
          <cell r="C159" t="str">
            <v>Interruptor de embutir de duas secções conjugada com tomada, para caixa de 4 x 2 pol., com placa, 10 A, 250 V, Pial (linha silentoque) ou similar, inclusive instalação.</v>
          </cell>
          <cell r="D159" t="str">
            <v>un</v>
          </cell>
          <cell r="F159">
            <v>8.93</v>
          </cell>
          <cell r="G159">
            <v>0</v>
          </cell>
        </row>
        <row r="160">
          <cell r="B160" t="str">
            <v>18.18.060</v>
          </cell>
          <cell r="C160" t="str">
            <v>Interruptor de embutir Three-Way (vai e vem), para caixa de 4 x 2 pol., com placa, 10 A, 250 V, Pial (linha silentoque) ou similar, inclusive instalação.</v>
          </cell>
          <cell r="D160" t="str">
            <v>un</v>
          </cell>
          <cell r="F160">
            <v>5.19</v>
          </cell>
          <cell r="G160">
            <v>0</v>
          </cell>
        </row>
        <row r="162">
          <cell r="B162" t="str">
            <v>18.19</v>
          </cell>
        </row>
        <row r="163">
          <cell r="B163" t="str">
            <v>18.19.010</v>
          </cell>
          <cell r="C163" t="str">
            <v>Fio de cobre, têmpera mole, classe 1, isolamento de PVC - 70 C, tipo BWF, 750 V, Foreplast ou similar, S.M. - 1,5 mm², inclusive instalação em eletroduto.</v>
          </cell>
          <cell r="D163" t="str">
            <v>m</v>
          </cell>
          <cell r="F163">
            <v>0.59</v>
          </cell>
          <cell r="G163">
            <v>0</v>
          </cell>
        </row>
        <row r="164">
          <cell r="B164" t="str">
            <v>18.19.020</v>
          </cell>
          <cell r="C164" t="str">
            <v>Fio de cobre, têmpera mole, classe 1, isolamento de PVC - 70 C, tipo BWF, 750 V, Foreplast ou similar, S.M. - 2,5 mm², inclusive instalação em eletroduto.</v>
          </cell>
          <cell r="D164" t="str">
            <v>m</v>
          </cell>
          <cell r="F164">
            <v>0.85</v>
          </cell>
          <cell r="G164">
            <v>0</v>
          </cell>
        </row>
        <row r="165">
          <cell r="B165" t="str">
            <v>18.19.025</v>
          </cell>
          <cell r="C165" t="str">
            <v>Cabro de cobre, têmpera mole, encordoamento classe 2, isolamento de PVC - 70 C, tipo BWF, 750 V, Foreplast ou similar, S.M. - 2,5 mm², inclusive instalação em eletroduto.</v>
          </cell>
          <cell r="D165" t="str">
            <v>m</v>
          </cell>
          <cell r="F165">
            <v>0.9</v>
          </cell>
          <cell r="G165">
            <v>0</v>
          </cell>
        </row>
        <row r="166">
          <cell r="B166" t="str">
            <v>18.19.030</v>
          </cell>
          <cell r="C166" t="str">
            <v>Cabo de cobre, têmpera mole, encordoamento classe 2, isolamento de PVC - 70 C, tipo BWF, 750 V, Foreplast ou similar, S.M. - 4,0 mm², inclusive instalação em eletroduto.</v>
          </cell>
          <cell r="D166" t="str">
            <v>m</v>
          </cell>
          <cell r="F166">
            <v>0.94</v>
          </cell>
          <cell r="G166">
            <v>0</v>
          </cell>
        </row>
        <row r="167">
          <cell r="B167" t="str">
            <v>18.19.040</v>
          </cell>
          <cell r="C167" t="str">
            <v>Cabo de cobre, têmpera mole, encordoamento classe 2, isolamento de PVC - 70 C, tipo BWF, 750 V, Foreplast ou similar, S.M. - 6,0 mm², inclusive instalação em eletroduto.</v>
          </cell>
          <cell r="D167" t="str">
            <v>m</v>
          </cell>
          <cell r="F167">
            <v>1.1299999999999999</v>
          </cell>
          <cell r="G167">
            <v>0</v>
          </cell>
        </row>
        <row r="168">
          <cell r="B168" t="str">
            <v>18.19.041</v>
          </cell>
          <cell r="C168" t="str">
            <v>Cabo de cobre, têmpera mole, encordoamento classe 2, isolamento de PVC - 70 C, tipo BWF, 750 V, Foreplast ou similar, S.M. - 10,0 mm², inclusive instalação em eletroduto.</v>
          </cell>
          <cell r="D168" t="str">
            <v>m</v>
          </cell>
          <cell r="F168">
            <v>1.6</v>
          </cell>
          <cell r="G168">
            <v>0</v>
          </cell>
        </row>
        <row r="169">
          <cell r="B169" t="str">
            <v>18.19.042</v>
          </cell>
          <cell r="C169" t="str">
            <v>Cabo de cobre, têmpera mole, encordoamento classe 2, isolamento de PVC - 70 C, tipo BWF, 750 V, Foreplast ou similar, S.M. - 16,0 mm², inclusive instalação em eletroduto.</v>
          </cell>
          <cell r="D169" t="str">
            <v>m</v>
          </cell>
          <cell r="F169">
            <v>2.11</v>
          </cell>
          <cell r="G169">
            <v>0</v>
          </cell>
        </row>
        <row r="170">
          <cell r="B170" t="str">
            <v>18.19.043</v>
          </cell>
          <cell r="C170" t="str">
            <v>Cabo de cobre, têmpera mole, encordoamento classe 2, isolamento de PVC - 70 C, tipo BWF, 750 V, Foreplast ou similar, S.M. - 25,0 mm², inclusive instalação em eletroduto.</v>
          </cell>
          <cell r="D170" t="str">
            <v>m</v>
          </cell>
          <cell r="F170">
            <v>2.93</v>
          </cell>
          <cell r="G170">
            <v>0</v>
          </cell>
        </row>
        <row r="171">
          <cell r="B171" t="str">
            <v>18.19.046</v>
          </cell>
          <cell r="C171" t="str">
            <v>Cabo de cobre (1 condutor), têmpera mole, encordoamento classe 2, isolamento de PVC - Flame Resistant - 70 C, 0,6 / 1 Kv, cobertura de PVC-ST 1, Foremax ou similar, S.M. - 1,5 mm², inclusive instalação em eletroduto.</v>
          </cell>
          <cell r="D171" t="str">
            <v>m</v>
          </cell>
          <cell r="F171">
            <v>0.69</v>
          </cell>
          <cell r="G171">
            <v>0</v>
          </cell>
        </row>
        <row r="172">
          <cell r="B172" t="str">
            <v>18.19.047</v>
          </cell>
          <cell r="C172" t="str">
            <v>Cabo de cobre (1 condutor), têmpera mole, encordoamento classe 2, isolamento de PVC - Flame Resistant - 70 C, 0,6 / 1 Kv, cobertura de PVC-ST 1, Foremax ou similar, S.M. - 2,5 mm², inclusive instalação em eletroduto.</v>
          </cell>
          <cell r="D172" t="str">
            <v>m</v>
          </cell>
          <cell r="F172">
            <v>0.83</v>
          </cell>
          <cell r="G172">
            <v>0</v>
          </cell>
        </row>
        <row r="173">
          <cell r="B173" t="str">
            <v>18.19.048</v>
          </cell>
          <cell r="C173" t="str">
            <v>Cabo de cobre (1 condutor), têmpera mole, encordoamento classe 2, isolamento de PVC - Flame Resistant - 70 C, 0,6 / 1 Kv, cobertura de PVC-ST 1, Foremax ou similar, S.M. - 4,0 mm², inclusive instalação em eletroduto.</v>
          </cell>
          <cell r="D173" t="str">
            <v>m</v>
          </cell>
          <cell r="F173">
            <v>1.29</v>
          </cell>
          <cell r="G173">
            <v>0</v>
          </cell>
        </row>
        <row r="174">
          <cell r="B174" t="str">
            <v>18.19.049</v>
          </cell>
          <cell r="C174" t="str">
            <v>Cabo de cobre (1 condutor), têmpera mole, encordoamento classe 2, isolamento de PVC - Flame Resistant - 70 C, 0,6 / 1 Kv, cobertura de PVC-ST 1, Foremax ou similar, S.M. - 6,0 mm², inclusive instalação em eletroduto.</v>
          </cell>
          <cell r="D174" t="str">
            <v>m</v>
          </cell>
          <cell r="F174">
            <v>1.56</v>
          </cell>
          <cell r="G174">
            <v>0</v>
          </cell>
        </row>
        <row r="175">
          <cell r="B175" t="str">
            <v>18.19.050</v>
          </cell>
          <cell r="C175" t="str">
            <v>Cabo de cobre (1 condutor), têmpera mole, encordoamento classe 2, isolamento de PVC - Flame Resistant - 70 C, 0,6 / 1 Kv, cobertura de PVC-ST 1, Foremax ou similar, S.M. - 10,0 mm², inclusive instalação em eletroduto.</v>
          </cell>
          <cell r="D175" t="str">
            <v>m</v>
          </cell>
          <cell r="F175">
            <v>2.06</v>
          </cell>
          <cell r="G175">
            <v>0</v>
          </cell>
        </row>
        <row r="176">
          <cell r="B176" t="str">
            <v>18.19.060</v>
          </cell>
          <cell r="C176" t="str">
            <v>Cabo de cobre (1 condutor), têmpera mole, encordoamento classe 2, isolamento de PVC - Flame Resistant - 70 C, 0,6 / 1 Kv, cobertura de PVC-ST 1, Foremax ou similar, S.M. - 16,0 mm², inclusive instalação em eletroduto.</v>
          </cell>
          <cell r="D176" t="str">
            <v>m</v>
          </cell>
          <cell r="F176">
            <v>2.9</v>
          </cell>
          <cell r="G176">
            <v>0</v>
          </cell>
        </row>
        <row r="177">
          <cell r="B177" t="str">
            <v>18.19.065</v>
          </cell>
          <cell r="C177" t="str">
            <v>Dec., de piso cimentado.</v>
          </cell>
          <cell r="F177">
            <v>9.1</v>
          </cell>
          <cell r="G177">
            <v>0</v>
          </cell>
        </row>
        <row r="178">
          <cell r="B178" t="str">
            <v>18.19.070</v>
          </cell>
          <cell r="C178" t="str">
            <v>Cabo de cobre (1 condutor), têmpera mole, encordoamento classe 2, isolamento de PVC - Flame Resistant - 70 C, 0,6 / 1 Kv, cobertura de PVC-ST 1, Foremax ou similar, S.M. - 25,0 mm², inclusive instalação em eletroduto.</v>
          </cell>
          <cell r="D178" t="str">
            <v>m</v>
          </cell>
          <cell r="F178">
            <v>3.85</v>
          </cell>
          <cell r="G178">
            <v>0</v>
          </cell>
        </row>
        <row r="179">
          <cell r="B179" t="str">
            <v>18.19.080</v>
          </cell>
          <cell r="C179" t="str">
            <v>Cabo de cobre (1 condutor), têmpera mole, encordoamento classe 2, isolamento de PVC - Flame Resistant - 70 C, 0,6 / 1 Kv, cobertura de PVC-ST 1, Foremax ou similar, S.M. - 35,0 mm², inclusive instalação em eletroduto.</v>
          </cell>
          <cell r="D179" t="str">
            <v>m</v>
          </cell>
          <cell r="F179">
            <v>4.91</v>
          </cell>
          <cell r="G179">
            <v>0</v>
          </cell>
        </row>
        <row r="180">
          <cell r="B180" t="str">
            <v>18.19.085</v>
          </cell>
          <cell r="C180" t="str">
            <v>Cabo de Cobre  com isolamento termoplástico para ligação dos postes, com 4,0 mm² - 28 A, inclusive instalação em eletroduto.</v>
          </cell>
          <cell r="D180" t="str">
            <v>m</v>
          </cell>
          <cell r="F180">
            <v>0.8</v>
          </cell>
          <cell r="G180">
            <v>0</v>
          </cell>
        </row>
        <row r="182">
          <cell r="B182" t="str">
            <v>18.20</v>
          </cell>
        </row>
        <row r="183">
          <cell r="B183" t="str">
            <v>18.20.010</v>
          </cell>
          <cell r="C183" t="str">
            <v>Disjuntor monopolar termomagnético até 30 A, 220 V, Eletromar ou similar, inclusive instalação em quadro de distribuição.</v>
          </cell>
          <cell r="D183" t="str">
            <v>un</v>
          </cell>
          <cell r="F183">
            <v>6.01</v>
          </cell>
          <cell r="G183">
            <v>0</v>
          </cell>
        </row>
        <row r="184">
          <cell r="B184" t="str">
            <v>18.20.020</v>
          </cell>
          <cell r="C184" t="str">
            <v>Disjuntor monopolar termomagnético até 35 a 50A, 220 V, Eletromar ou similar, inclusive instalação em quadro de distribuição.</v>
          </cell>
          <cell r="D184" t="str">
            <v>un</v>
          </cell>
          <cell r="F184">
            <v>8.06</v>
          </cell>
          <cell r="G184">
            <v>0</v>
          </cell>
        </row>
        <row r="185">
          <cell r="B185" t="str">
            <v>18.20.030</v>
          </cell>
          <cell r="C185" t="str">
            <v>Disjuntor tripolar termomagnético até 50 A 380, 220 V, Eletromar ou similar, inclusive instalação em quadro de distribuição.</v>
          </cell>
          <cell r="D185" t="str">
            <v>un</v>
          </cell>
          <cell r="F185">
            <v>30.85</v>
          </cell>
          <cell r="G185">
            <v>0</v>
          </cell>
        </row>
        <row r="186">
          <cell r="B186" t="str">
            <v>18.20.040</v>
          </cell>
          <cell r="C186" t="str">
            <v>Disjuntor tripolar termomagnético até 60 a 100 A, 380 V, Eletromar ou similar, inclusive instalação em quadro de distribuição.</v>
          </cell>
          <cell r="D186" t="str">
            <v>un</v>
          </cell>
          <cell r="F186">
            <v>45.39</v>
          </cell>
          <cell r="G186">
            <v>0</v>
          </cell>
        </row>
        <row r="187">
          <cell r="B187" t="str">
            <v>18.20.050</v>
          </cell>
          <cell r="C187" t="str">
            <v>Disjuntor tripolar termomagnético até 120 a 150 A, 380 V, Eletromar ou similar, inclusive instalação em quadro de distribuição.</v>
          </cell>
          <cell r="D187" t="str">
            <v>un</v>
          </cell>
          <cell r="F187">
            <v>115.39</v>
          </cell>
          <cell r="G187">
            <v>0</v>
          </cell>
        </row>
        <row r="188">
          <cell r="B188" t="str">
            <v>18.20.055</v>
          </cell>
          <cell r="C188" t="str">
            <v>Fornecimento e colocação de disjuntor 15 A.</v>
          </cell>
          <cell r="D188" t="str">
            <v>un</v>
          </cell>
          <cell r="F188">
            <v>7.67</v>
          </cell>
        </row>
        <row r="189">
          <cell r="B189" t="str">
            <v>18.20.056</v>
          </cell>
          <cell r="C189" t="str">
            <v>Fornecimento e colocação de disjuntor 50 A.</v>
          </cell>
          <cell r="D189" t="str">
            <v>un</v>
          </cell>
          <cell r="F189">
            <v>10.27</v>
          </cell>
        </row>
        <row r="190">
          <cell r="B190" t="str">
            <v>18.20.057</v>
          </cell>
          <cell r="C190" t="str">
            <v>Fornecimento e colocação de disjuntor tripolar 150 A (quadro de medição).</v>
          </cell>
          <cell r="D190" t="str">
            <v>un</v>
          </cell>
          <cell r="F190">
            <v>149.04</v>
          </cell>
        </row>
        <row r="192">
          <cell r="B192" t="str">
            <v>18.21</v>
          </cell>
        </row>
        <row r="193">
          <cell r="B193" t="str">
            <v>18.21.010</v>
          </cell>
          <cell r="C193" t="str">
            <v xml:space="preserve">Quadro de distribuição metálico de embutir, com barramento de neutro tipo com 600, eletromar ou similar, para até 6 circuitos momopolares, com sobretampa articulada provida de visor transparente, inclusive instalação. </v>
          </cell>
          <cell r="D193" t="str">
            <v>un</v>
          </cell>
          <cell r="F193">
            <v>49.2</v>
          </cell>
          <cell r="G193">
            <v>0</v>
          </cell>
        </row>
        <row r="194">
          <cell r="B194" t="str">
            <v>18.21.020</v>
          </cell>
          <cell r="C194" t="str">
            <v xml:space="preserve">Quadro de distribuição metálico de embutir, com barramento de neutro tipo com 600, eletromar ou similar, para até 8 circuitos momopolares, com sobretampa articulada provida de visor transparente, inclusive instalação. </v>
          </cell>
          <cell r="D194" t="str">
            <v>un</v>
          </cell>
          <cell r="F194">
            <v>52.3</v>
          </cell>
          <cell r="G194">
            <v>0</v>
          </cell>
        </row>
        <row r="196">
          <cell r="B196" t="str">
            <v>18.21.150</v>
          </cell>
          <cell r="C196" t="str">
            <v xml:space="preserve">Quadro de distribuição metálico de embutir, com barramento, chave geral e placa neutro ref. QDETN-12, Cemar ou similar, para até 12 circuitos momopolares, com porta, inclusive instalação. </v>
          </cell>
          <cell r="D196" t="str">
            <v>un</v>
          </cell>
          <cell r="F196">
            <v>50.64</v>
          </cell>
          <cell r="G196">
            <v>0</v>
          </cell>
        </row>
        <row r="197">
          <cell r="B197" t="str">
            <v>18.21.030</v>
          </cell>
          <cell r="C197" t="str">
            <v xml:space="preserve">Quadro de distribuição metálico de embutir, com barramento, chave geral e placa neutro tipo PQR 15 C, eletromar ou similar, para até 15 circuitos momopolares, com porta e trinco, inclusive instalação. </v>
          </cell>
          <cell r="D197" t="str">
            <v>un</v>
          </cell>
          <cell r="F197">
            <v>163.95</v>
          </cell>
          <cell r="G197">
            <v>0</v>
          </cell>
        </row>
        <row r="198">
          <cell r="B198" t="str">
            <v>18.21.035</v>
          </cell>
          <cell r="C198" t="str">
            <v xml:space="preserve">Quadro de distribuição metálico de embutir, com barramento, chave geral e placa neutro tipo PQR 18 CA, eletromar ou similar, para até 18 circuitos momopolares, com porta e trinco, inclusive instalação. </v>
          </cell>
          <cell r="D198" t="str">
            <v>un</v>
          </cell>
          <cell r="F198">
            <v>213.95</v>
          </cell>
          <cell r="G198">
            <v>0</v>
          </cell>
        </row>
        <row r="199">
          <cell r="B199" t="str">
            <v>18.21.170</v>
          </cell>
          <cell r="C199" t="str">
            <v xml:space="preserve">Quadro de distribuição metálico de embutir, com barramento, chave geral e placa neutro ref. QDETN-32 Cemar ou similar, para 32 , circuitos momopolares, com porta e trinco, inclusive instalação. </v>
          </cell>
          <cell r="D199" t="str">
            <v>un</v>
          </cell>
          <cell r="F199">
            <v>104.28</v>
          </cell>
          <cell r="G199">
            <v>0</v>
          </cell>
        </row>
        <row r="200">
          <cell r="B200" t="str">
            <v>18.21.045</v>
          </cell>
          <cell r="C200" t="str">
            <v>Luminária tipo globo leitoso completa.</v>
          </cell>
          <cell r="D200" t="str">
            <v>un</v>
          </cell>
          <cell r="F200">
            <v>24.83</v>
          </cell>
        </row>
        <row r="201">
          <cell r="B201" t="str">
            <v>18.21.050</v>
          </cell>
          <cell r="C201" t="str">
            <v xml:space="preserve">Quadro de distribuição metálico de embutir, com barramento, chave geral e placa neutro tipo PQR 30 CA, eletromar ou similar, para 30 , circuitos momopolares, com porta e trinco, inclusive instalação. </v>
          </cell>
          <cell r="D201" t="str">
            <v>un</v>
          </cell>
          <cell r="F201">
            <v>258.60000000000002</v>
          </cell>
          <cell r="G201">
            <v>0</v>
          </cell>
        </row>
        <row r="202">
          <cell r="B202" t="str">
            <v>18.21.060</v>
          </cell>
          <cell r="C202" t="str">
            <v xml:space="preserve">Quadro de distribuição metálico de embutir, sem barramento, tipo QCSP, Gomes ou similar, para até 3 circuitos momopolares, sem porta, inclusive instalação. </v>
          </cell>
          <cell r="D202" t="str">
            <v>un</v>
          </cell>
          <cell r="F202">
            <v>16.18</v>
          </cell>
          <cell r="G202">
            <v>0</v>
          </cell>
        </row>
        <row r="203">
          <cell r="B203" t="str">
            <v>18.21.070</v>
          </cell>
          <cell r="C203" t="str">
            <v xml:space="preserve">Quadro de distribuição metálico de embutir, sem barramento, tipo QCCP, Gomes ou similar, para até 3 circuitos momopolares, com porta, inclusive instalação. </v>
          </cell>
          <cell r="D203" t="str">
            <v>un</v>
          </cell>
          <cell r="F203">
            <v>16.78</v>
          </cell>
          <cell r="G203">
            <v>0</v>
          </cell>
        </row>
        <row r="204">
          <cell r="B204" t="str">
            <v>18.21.080</v>
          </cell>
          <cell r="C204" t="str">
            <v xml:space="preserve">Quadro de distribuição metálico de embutir, sem barramento, tipo QCCP, Gomes ou similar, para até 6 circuitos momopolares, com porta, inclusive instalação. </v>
          </cell>
          <cell r="D204" t="str">
            <v>un</v>
          </cell>
          <cell r="F204">
            <v>19.13</v>
          </cell>
          <cell r="G204">
            <v>0</v>
          </cell>
        </row>
        <row r="205">
          <cell r="B205" t="str">
            <v>18.21.090</v>
          </cell>
          <cell r="C205" t="str">
            <v xml:space="preserve">Quadro de distribuição metálico de embutir, sem barramento, tipo QCCP, Gomes ou similar, para até 12 circuitos momopolares, com porta, inclusive instalação. </v>
          </cell>
          <cell r="D205" t="str">
            <v>un</v>
          </cell>
          <cell r="F205">
            <v>24.78</v>
          </cell>
          <cell r="G205">
            <v>0</v>
          </cell>
        </row>
        <row r="206">
          <cell r="B206" t="str">
            <v>18.21.100</v>
          </cell>
          <cell r="C206" t="str">
            <v xml:space="preserve">Quadro de distribuição metálico de embutir, sem barramento, tipo QCCP, Gomes ou similar, para até 18 circuitos momopolares, com porta, inclusive instalação. </v>
          </cell>
          <cell r="D206" t="str">
            <v>un</v>
          </cell>
          <cell r="F206">
            <v>44.17</v>
          </cell>
          <cell r="G206">
            <v>0</v>
          </cell>
        </row>
        <row r="208">
          <cell r="B208" t="str">
            <v>18.22</v>
          </cell>
        </row>
        <row r="209">
          <cell r="B209" t="str">
            <v>18.22.005</v>
          </cell>
          <cell r="C209" t="str">
            <v>Fornecimento e instalação de módulo de  distribuição com barramento para 300 A.</v>
          </cell>
          <cell r="D209" t="str">
            <v>un</v>
          </cell>
          <cell r="F209">
            <v>1747.73</v>
          </cell>
        </row>
        <row r="210">
          <cell r="B210" t="str">
            <v>18.22.010</v>
          </cell>
          <cell r="C210" t="str">
            <v>Ponto de luz em teto ou parede, incluindo caixa 4 x 4 pol. Tigreflex ou similar, tubulação PVC rígido e fiação, até o quadro de distribuição.</v>
          </cell>
          <cell r="D210" t="str">
            <v>pt</v>
          </cell>
          <cell r="F210">
            <v>18.059999999999999</v>
          </cell>
          <cell r="G210">
            <v>0</v>
          </cell>
        </row>
        <row r="211">
          <cell r="B211" t="str">
            <v>18.22.015</v>
          </cell>
          <cell r="C211" t="str">
            <v>Recuperação do quadro de medição existente (substação área)</v>
          </cell>
          <cell r="D211" t="str">
            <v>un</v>
          </cell>
          <cell r="F211">
            <v>251.95</v>
          </cell>
        </row>
        <row r="212">
          <cell r="B212" t="str">
            <v>18.22.016</v>
          </cell>
          <cell r="C212" t="str">
            <v>Fornecimento e colocação de cabo 50 mm² (substação ao módulo de distribuição)</v>
          </cell>
          <cell r="D212" t="str">
            <v>m</v>
          </cell>
          <cell r="F212">
            <v>9.75</v>
          </cell>
        </row>
        <row r="213">
          <cell r="B213" t="str">
            <v>18.22.020</v>
          </cell>
          <cell r="C213" t="str">
            <v>Ponto de interruptor de uma secção, Pial ou similar, inclusive tubulação PVC rígido, fiação, caixa 4 x 2 pol., Tigreflex ou similar placa e demais acessórios, até o ponto de luz.</v>
          </cell>
          <cell r="D213" t="str">
            <v>pt</v>
          </cell>
          <cell r="F213">
            <v>16.62</v>
          </cell>
          <cell r="G213">
            <v>0</v>
          </cell>
        </row>
        <row r="214">
          <cell r="B214" t="str">
            <v>18.22.030</v>
          </cell>
          <cell r="C214" t="str">
            <v>Ponto de interruptor de 2 secções, Pial ou similar, inclusive tubulação PVC rígido, fiação, caixa 4 x 2 pol., Tigreflex ou similar, placa e demais acessórios, até o ponto de luz.</v>
          </cell>
          <cell r="D214" t="str">
            <v>pt</v>
          </cell>
          <cell r="F214">
            <v>24.04</v>
          </cell>
          <cell r="G214">
            <v>0</v>
          </cell>
        </row>
        <row r="215">
          <cell r="B215" t="str">
            <v>18.22.040</v>
          </cell>
          <cell r="C215" t="str">
            <v>Ponto de interruptor de 3 secções, Pial ou similar, inclusive tubulação PVC rígido, fiação, caixa 4 x 2 pol., Tigreflex ou similar, placa e demais acessórios, até o ponto de luz.</v>
          </cell>
          <cell r="D215" t="str">
            <v>pt</v>
          </cell>
          <cell r="F215">
            <v>29.36</v>
          </cell>
          <cell r="G215">
            <v>0</v>
          </cell>
        </row>
        <row r="216">
          <cell r="B216" t="str">
            <v>18.22.050</v>
          </cell>
          <cell r="C216" t="str">
            <v>Ponto de interruptor Three-Way, Pial ou similar, inclusive tubulação PVC rígido, fiação, caixa 4 x 2 pol., Tigreflex ou similar, placa e demais acessórios, até o ponto de luz.</v>
          </cell>
          <cell r="D216" t="str">
            <v>pt</v>
          </cell>
          <cell r="F216">
            <v>47.79</v>
          </cell>
          <cell r="G216">
            <v>0</v>
          </cell>
        </row>
        <row r="217">
          <cell r="B217" t="str">
            <v>18.22.060</v>
          </cell>
          <cell r="C217" t="str">
            <v>Ponto de tomada universal (2P+1 T), Pial ou similar, inclusive tubulação PVC rígido, fiação, caixa 4 x 2 pol., Tigreflex ou similar, placa e demais acessórios, até o ponto de luz ou quadro de distribuição.</v>
          </cell>
          <cell r="D217" t="str">
            <v>pt</v>
          </cell>
          <cell r="F217">
            <v>29.94</v>
          </cell>
          <cell r="G217">
            <v>0</v>
          </cell>
        </row>
        <row r="218">
          <cell r="B218" t="str">
            <v>18.22.070</v>
          </cell>
          <cell r="C218" t="str">
            <v>Ponto de tomada universal (2P+1 T), Pial ou similar para 2000 W, inclusive tubulação PVC rígido, fiação, caixa 4 x 2 pol., Tigreflex ou similar, placa e demais acessórios, até o ponto de luz ou quadro de distribuição.</v>
          </cell>
          <cell r="D218" t="str">
            <v>pt</v>
          </cell>
          <cell r="F218">
            <v>44.67</v>
          </cell>
          <cell r="G218">
            <v>0</v>
          </cell>
        </row>
        <row r="219">
          <cell r="B219" t="str">
            <v>18.22.080</v>
          </cell>
          <cell r="C219" t="str">
            <v>Ponto de tomada para ar-condicionado com conjunto tipo Arstop ou similar, em caixa Tigreflex ou similar 4 x 4 pol., com placa, tomada tripolar para pino chato e disjuntor termomagnético de 25 A, inclusive tubulação de PVC rígido, fiação, aterramento e dem</v>
          </cell>
          <cell r="D219" t="str">
            <v>pt</v>
          </cell>
          <cell r="F219">
            <v>56.86</v>
          </cell>
          <cell r="G219">
            <v>0</v>
          </cell>
        </row>
        <row r="220">
          <cell r="B220" t="str">
            <v>18.22.085</v>
          </cell>
          <cell r="C220" t="str">
            <v xml:space="preserve">Ponto de tomada para ar-condicionado </v>
          </cell>
          <cell r="D220" t="str">
            <v>pt</v>
          </cell>
          <cell r="F220">
            <v>67.260000000000005</v>
          </cell>
        </row>
        <row r="221">
          <cell r="B221" t="str">
            <v>18.22.090</v>
          </cell>
          <cell r="C221" t="str">
            <v>Ponto de tomada para telefone, Pial ou similar, em caixa Tigreflex ou similar 4 x 2 pol., inclusive placa, tubulação de PVC rígido, fiação, caixas de passagem e demais acessórios, até a caixa de distribuição do pavimento.</v>
          </cell>
          <cell r="D221" t="str">
            <v>pt</v>
          </cell>
          <cell r="F221">
            <v>30.89</v>
          </cell>
          <cell r="G221">
            <v>0</v>
          </cell>
        </row>
        <row r="222">
          <cell r="B222" t="str">
            <v>18.22.091</v>
          </cell>
          <cell r="C222" t="str">
            <v>Instalação elétrica</v>
          </cell>
          <cell r="D222" t="str">
            <v>vb</v>
          </cell>
          <cell r="F222">
            <v>232.9</v>
          </cell>
          <cell r="G222">
            <v>0</v>
          </cell>
        </row>
        <row r="223">
          <cell r="B223" t="str">
            <v>18.22.095</v>
          </cell>
          <cell r="C223" t="str">
            <v>Ponto de tomada 220 V convencional.</v>
          </cell>
          <cell r="D223" t="str">
            <v>pt</v>
          </cell>
          <cell r="F223">
            <v>38.92</v>
          </cell>
        </row>
        <row r="224">
          <cell r="B224" t="str">
            <v>18.22.096</v>
          </cell>
          <cell r="C224" t="str">
            <v>Ramal de alimentação para ponto de telefone.</v>
          </cell>
          <cell r="D224" t="str">
            <v>vb</v>
          </cell>
          <cell r="F224">
            <v>413.4</v>
          </cell>
        </row>
        <row r="225">
          <cell r="B225" t="str">
            <v>18.22.100</v>
          </cell>
          <cell r="C225" t="str">
            <v>Ponto de campainha, inclusive caixa, cigarra, botão, espelho, tubulação PVC rígido, fiação e demais acessórios, até quadro de sinalização instalado no posto de enfermagem.</v>
          </cell>
          <cell r="D225" t="str">
            <v>pt</v>
          </cell>
          <cell r="F225">
            <v>44.69</v>
          </cell>
          <cell r="G225">
            <v>0</v>
          </cell>
        </row>
        <row r="226">
          <cell r="B226" t="str">
            <v>18.22.110</v>
          </cell>
          <cell r="C226" t="str">
            <v>Ponto para computador</v>
          </cell>
          <cell r="D226" t="str">
            <v>pt</v>
          </cell>
          <cell r="F226">
            <v>51.5</v>
          </cell>
        </row>
        <row r="228">
          <cell r="B228" t="str">
            <v>18.24</v>
          </cell>
        </row>
        <row r="229">
          <cell r="B229" t="str">
            <v>18.24.005</v>
          </cell>
          <cell r="C229" t="str">
            <v>Luminária tipo sobrepor aberta para 02 lâmpads fluorescente 40 W (calha trapezoidal) completa.</v>
          </cell>
          <cell r="D229" t="str">
            <v>un</v>
          </cell>
          <cell r="F229">
            <v>45.84</v>
          </cell>
        </row>
        <row r="230">
          <cell r="B230" t="str">
            <v>18.24.010</v>
          </cell>
          <cell r="C230" t="str">
            <v>Caixa de passagem subterrânea com dimensões internas 0,40 x 0,40 m, altura 0,60 m, sobre camada de brita com 0,10 m de espessura, pararedes em alvenaria e laje de tampa em concreto armado, inclusive escavaçào, remoção e reaterro.</v>
          </cell>
          <cell r="D230" t="str">
            <v>un</v>
          </cell>
          <cell r="F230">
            <v>19.91</v>
          </cell>
          <cell r="G230">
            <v>0</v>
          </cell>
        </row>
        <row r="231">
          <cell r="B231" t="str">
            <v>18.24.020</v>
          </cell>
          <cell r="C231" t="str">
            <v>Caixa de passagem subterrânea para entrada de rede telefônica, tipo R1 (até 35 pontos), com dimensões internas 0,60 x 0,35 m, altura 0,50 m, paredes em alvenaria, e laje de tampa em concreto armado, inclusive escavação, remoção e reaterro.</v>
          </cell>
          <cell r="D231" t="str">
            <v>un</v>
          </cell>
          <cell r="F231">
            <v>21.87</v>
          </cell>
          <cell r="G231">
            <v>0</v>
          </cell>
        </row>
        <row r="232">
          <cell r="B232" t="str">
            <v>18.24.030</v>
          </cell>
          <cell r="C232" t="str">
            <v>Caixa para ar condicionado</v>
          </cell>
          <cell r="D232" t="str">
            <v>un</v>
          </cell>
          <cell r="F232">
            <v>23.82</v>
          </cell>
        </row>
        <row r="234">
          <cell r="B234" t="str">
            <v>18.25</v>
          </cell>
        </row>
        <row r="235">
          <cell r="B235" t="str">
            <v>18.25.005</v>
          </cell>
          <cell r="C235" t="str">
            <v>Inatalação elétrica.</v>
          </cell>
          <cell r="D235" t="str">
            <v>vb</v>
          </cell>
          <cell r="F235">
            <v>91.2</v>
          </cell>
          <cell r="G235">
            <v>0</v>
          </cell>
        </row>
        <row r="236">
          <cell r="B236" t="str">
            <v>18.25.010</v>
          </cell>
          <cell r="C236" t="str">
            <v>Fornecimento e assentamento de luminária.</v>
          </cell>
          <cell r="D236" t="str">
            <v>un</v>
          </cell>
          <cell r="F236">
            <v>570</v>
          </cell>
          <cell r="G236">
            <v>0</v>
          </cell>
        </row>
        <row r="237">
          <cell r="B237" t="str">
            <v>18.25.020</v>
          </cell>
          <cell r="C237" t="str">
            <v>Luminária tipo sobrepor, aberta, para 2 lâmpadas fluorescente de 20 W, ref. TMS-500 Philips ou similar, inclusive reator alto fator de potência lâmpadas, demais acessórios e instalação.</v>
          </cell>
          <cell r="D237" t="str">
            <v>cj</v>
          </cell>
          <cell r="F237">
            <v>41.36</v>
          </cell>
          <cell r="G237">
            <v>0</v>
          </cell>
        </row>
        <row r="238">
          <cell r="B238" t="str">
            <v>18.25.030</v>
          </cell>
          <cell r="C238" t="str">
            <v>Luminária tipo sobrepor, aberta, para 1 lâmpada fluorescente de 40 W, ref. TMS-500 Philips ou similar, inclusive reator alto fator de potência lâmpadas, demais acessórios e instalação.</v>
          </cell>
          <cell r="D238" t="str">
            <v>cj</v>
          </cell>
          <cell r="F238">
            <v>35.770000000000003</v>
          </cell>
          <cell r="G238">
            <v>0</v>
          </cell>
        </row>
        <row r="239">
          <cell r="B239" t="str">
            <v>18.25.031</v>
          </cell>
          <cell r="C239" t="str">
            <v>Fechadura</v>
          </cell>
          <cell r="D239" t="str">
            <v>un</v>
          </cell>
          <cell r="F239">
            <v>39.9</v>
          </cell>
          <cell r="G239">
            <v>0</v>
          </cell>
        </row>
        <row r="240">
          <cell r="B240" t="str">
            <v>18.25.040</v>
          </cell>
          <cell r="C240" t="str">
            <v>Luminária tipo sobrepor, aberta, para 2 lâmpadas fluorescente de 32 W, ref. TMS-500 Philips ou similar, inclusive reator alto fator de potência lâmpadas, demais acessórios e instalação.</v>
          </cell>
          <cell r="D240" t="str">
            <v>cj</v>
          </cell>
          <cell r="F240">
            <v>51.13</v>
          </cell>
          <cell r="G240">
            <v>0</v>
          </cell>
        </row>
        <row r="241">
          <cell r="B241" t="str">
            <v>18.25.041</v>
          </cell>
          <cell r="C241" t="str">
            <v>Fornecimento e colocação de lâmpada fluorescente de 40 W.</v>
          </cell>
          <cell r="D241" t="str">
            <v>un</v>
          </cell>
          <cell r="F241">
            <v>5.8</v>
          </cell>
          <cell r="G241">
            <v>0</v>
          </cell>
        </row>
        <row r="242">
          <cell r="B242" t="str">
            <v>18.25.042</v>
          </cell>
          <cell r="C242" t="str">
            <v>Fornecimento e colocação de reator de 40 W.</v>
          </cell>
          <cell r="D242" t="str">
            <v>un</v>
          </cell>
          <cell r="F242">
            <v>8.5</v>
          </cell>
          <cell r="G242">
            <v>0</v>
          </cell>
        </row>
        <row r="243">
          <cell r="B243" t="str">
            <v>18.25.043</v>
          </cell>
          <cell r="C243" t="str">
            <v>Fornecimento e colocação de térmico com base.</v>
          </cell>
          <cell r="D243" t="str">
            <v>un</v>
          </cell>
          <cell r="F243">
            <v>1</v>
          </cell>
          <cell r="G243">
            <v>0</v>
          </cell>
        </row>
        <row r="244">
          <cell r="B244" t="str">
            <v>18.25.050</v>
          </cell>
          <cell r="C244" t="str">
            <v>Luminária tipo sobrepor, aberta, para 1 lâmpada fluorescente de 20 W, ref. 211-R A. B. Leão ou similar, inclusive reator alto fator de potência lâmpada, demais acessórios e instalação.</v>
          </cell>
          <cell r="D244" t="str">
            <v>cj</v>
          </cell>
          <cell r="F244">
            <v>22.57</v>
          </cell>
          <cell r="G244">
            <v>0</v>
          </cell>
        </row>
        <row r="245">
          <cell r="B245" t="str">
            <v>18.25.060</v>
          </cell>
          <cell r="C245" t="str">
            <v>Luminária tipo sobrepor, aberta, para 2 lâmpadas fluorescente de 20 W, ref. 211-R A. B. Leão ou similar, inclusive reator alto fator de potência lâmpada, demais acessórios e instalação.</v>
          </cell>
          <cell r="D245" t="str">
            <v>cj</v>
          </cell>
          <cell r="F245">
            <v>33.26</v>
          </cell>
          <cell r="G245">
            <v>0</v>
          </cell>
        </row>
        <row r="246">
          <cell r="B246" t="str">
            <v>18.25.070</v>
          </cell>
          <cell r="C246" t="str">
            <v>Luminária tipo sobrepor, aberta, para 1 lâmpada fluorescente de 40 W, ref. 211-R A. B. Leão ou similar, inclusive reator alto fator de potência lâmpada, demais acessórios e instalação.</v>
          </cell>
          <cell r="D246" t="str">
            <v>cj</v>
          </cell>
          <cell r="F246">
            <v>23.67</v>
          </cell>
          <cell r="G246">
            <v>0</v>
          </cell>
        </row>
        <row r="247">
          <cell r="B247" t="str">
            <v>18.25.071</v>
          </cell>
          <cell r="C247" t="str">
            <v>Fornecimento e colocação de lâmpada vapor de mercúrio 250 W.</v>
          </cell>
          <cell r="D247" t="str">
            <v>un</v>
          </cell>
          <cell r="F247">
            <v>16.54</v>
          </cell>
        </row>
        <row r="248">
          <cell r="B248" t="str">
            <v>18.25.080</v>
          </cell>
          <cell r="C248" t="str">
            <v>Luminária tipo sobrepor, aberta, para 2 lâmpadas fluorescente de 40 W, ref. 211-R A. B. Leão ou similar, inclusive reator alto fator de potência lâmpada, demais acessórios e instalação.</v>
          </cell>
          <cell r="D248" t="str">
            <v>cj</v>
          </cell>
          <cell r="F248">
            <v>35.26</v>
          </cell>
          <cell r="G248">
            <v>0</v>
          </cell>
        </row>
        <row r="249">
          <cell r="B249" t="str">
            <v>18.25.082</v>
          </cell>
          <cell r="C249" t="str">
            <v>Conjunto de reator 220 v / 60 HI - 2.000 W</v>
          </cell>
          <cell r="D249" t="str">
            <v>un</v>
          </cell>
        </row>
        <row r="250">
          <cell r="B250" t="str">
            <v>18.25.090</v>
          </cell>
          <cell r="C250" t="str">
            <v>Luminária tipo Drops em globo de vidro leitoso, ref. 515 A.B Leão, ou similar, completa, inclusive lâmpada e instalação.</v>
          </cell>
          <cell r="D250" t="str">
            <v>cj</v>
          </cell>
          <cell r="F250">
            <v>21.26</v>
          </cell>
          <cell r="G250">
            <v>0</v>
          </cell>
        </row>
        <row r="251">
          <cell r="B251" t="str">
            <v>18.25.095</v>
          </cell>
          <cell r="C251" t="str">
            <v>Lâmpada incandescende de 100 W</v>
          </cell>
          <cell r="D251" t="str">
            <v>un</v>
          </cell>
          <cell r="F251">
            <v>1.37</v>
          </cell>
          <cell r="G251">
            <v>0</v>
          </cell>
        </row>
        <row r="252">
          <cell r="B252" t="str">
            <v>18.25.100</v>
          </cell>
          <cell r="C252" t="str">
            <v>Luminária tipo Bedd (Prato), ref. 805 A.B. Leão ou similar, com pendente e suporte, inclusive lâmpada e instalação.</v>
          </cell>
          <cell r="D252" t="str">
            <v>cj</v>
          </cell>
          <cell r="F252">
            <v>30.6</v>
          </cell>
          <cell r="G252">
            <v>0</v>
          </cell>
        </row>
        <row r="253">
          <cell r="B253" t="str">
            <v>18.25.110</v>
          </cell>
          <cell r="C253" t="str">
            <v>Luminária tipo arandela, ref. 403 A.B.Leão ou similar, completa, inclusive lâmpada e instalação.</v>
          </cell>
          <cell r="D253" t="str">
            <v>cj</v>
          </cell>
          <cell r="F253">
            <v>23.41</v>
          </cell>
          <cell r="G253">
            <v>0</v>
          </cell>
        </row>
        <row r="254">
          <cell r="B254" t="str">
            <v>18.25.111</v>
          </cell>
          <cell r="C254" t="str">
            <v>Lâmpada fluorescente universal de 20 W, Phillips ou Osram, inclusive instalação.</v>
          </cell>
          <cell r="D254" t="str">
            <v>un</v>
          </cell>
          <cell r="F254">
            <v>5.5</v>
          </cell>
          <cell r="G254">
            <v>0</v>
          </cell>
        </row>
        <row r="255">
          <cell r="B255" t="str">
            <v>18.25.115</v>
          </cell>
          <cell r="C255" t="str">
            <v>Lâmpada de 40 W.</v>
          </cell>
          <cell r="D255" t="str">
            <v>un</v>
          </cell>
          <cell r="F255">
            <v>5.51</v>
          </cell>
          <cell r="G255">
            <v>0</v>
          </cell>
        </row>
        <row r="256">
          <cell r="B256" t="str">
            <v>18.25.116</v>
          </cell>
          <cell r="C256" t="str">
            <v>Reator</v>
          </cell>
          <cell r="D256" t="str">
            <v>un</v>
          </cell>
          <cell r="F256">
            <v>8.07</v>
          </cell>
          <cell r="G256">
            <v>0</v>
          </cell>
        </row>
        <row r="257">
          <cell r="B257" t="str">
            <v>18.25.117</v>
          </cell>
          <cell r="C257" t="str">
            <v>Reator com lâmpada a vapor de mercúrio.</v>
          </cell>
          <cell r="D257" t="str">
            <v>un</v>
          </cell>
          <cell r="F257">
            <v>54.54</v>
          </cell>
          <cell r="G257">
            <v>0</v>
          </cell>
        </row>
        <row r="258">
          <cell r="B258" t="str">
            <v>18.25.118</v>
          </cell>
          <cell r="C258" t="str">
            <v>Reator para lâmpada fluorescente de 40 W, Phillips ou Osram, inclusive instalação.</v>
          </cell>
          <cell r="D258" t="str">
            <v>un</v>
          </cell>
          <cell r="G258">
            <v>0</v>
          </cell>
        </row>
        <row r="259">
          <cell r="B259" t="str">
            <v>18.25.117</v>
          </cell>
          <cell r="C259" t="str">
            <v>Reator exter.408/E AB Leào ou similar, completo com lâmpada a vapor de mercúrio de 250 m, reator de potência instalações e acessórios correspondentes</v>
          </cell>
          <cell r="D259" t="str">
            <v>un</v>
          </cell>
          <cell r="F259">
            <v>62.18</v>
          </cell>
        </row>
        <row r="260">
          <cell r="B260" t="str">
            <v>18.25.119</v>
          </cell>
          <cell r="C260" t="str">
            <v>Luminária tipo tartaruga.</v>
          </cell>
          <cell r="D260" t="str">
            <v>cj</v>
          </cell>
        </row>
        <row r="261">
          <cell r="B261" t="str">
            <v>18.25.120</v>
          </cell>
          <cell r="C261" t="str">
            <v>Luminária de jardim.</v>
          </cell>
          <cell r="D261" t="str">
            <v>cj</v>
          </cell>
          <cell r="F261">
            <v>75</v>
          </cell>
        </row>
        <row r="262">
          <cell r="B262" t="str">
            <v>18.25.130</v>
          </cell>
          <cell r="C262" t="str">
            <v>Luminária tipo Stop, ref. 401 - P A.B. Leão ou similar, completa, inclusive lâmpada e instalção.</v>
          </cell>
          <cell r="D262" t="str">
            <v>cj</v>
          </cell>
          <cell r="F262">
            <v>11.54</v>
          </cell>
          <cell r="G262">
            <v>0</v>
          </cell>
        </row>
        <row r="263">
          <cell r="B263" t="str">
            <v>18.25.140</v>
          </cell>
          <cell r="C263" t="str">
            <v xml:space="preserve">Refletor externo ref. 408 / E A.B. Leão ou similar, completo,  inclusive lâmpada e instalação. </v>
          </cell>
          <cell r="D263" t="str">
            <v>cj</v>
          </cell>
          <cell r="F263">
            <v>30.6</v>
          </cell>
          <cell r="G263">
            <v>0</v>
          </cell>
        </row>
        <row r="264">
          <cell r="B264" t="str">
            <v>18.25.145</v>
          </cell>
          <cell r="C264" t="str">
            <v>Fornecimento e colocação de refletor externo DN 30, inclusive ponto de luz.</v>
          </cell>
          <cell r="D264" t="str">
            <v>cj</v>
          </cell>
          <cell r="F264">
            <v>96.24</v>
          </cell>
        </row>
        <row r="265">
          <cell r="B265" t="str">
            <v>18.25.170</v>
          </cell>
          <cell r="C265" t="str">
            <v>Luminária para lâmpada a vapor de mercúrio de 125 W, ref. ABL 50 / F A.B. Leão ou similar, completa, inclusive branco, lâmpada, reator alto de potência e instalação.</v>
          </cell>
          <cell r="D265" t="str">
            <v>cj</v>
          </cell>
          <cell r="F265">
            <v>109.45</v>
          </cell>
          <cell r="G265">
            <v>0</v>
          </cell>
        </row>
        <row r="266">
          <cell r="B266" t="str">
            <v>18.25.180</v>
          </cell>
          <cell r="C266" t="str">
            <v>Luminária para lâmpada a vapor de mercúrio de 250 W, ref. ABL 50 / F A.B. Leão ou similar, completa, inclusive braço, lâmpada, reator alto fator de potência e instalação.</v>
          </cell>
          <cell r="D266" t="str">
            <v>cj</v>
          </cell>
          <cell r="F266">
            <v>202.97</v>
          </cell>
          <cell r="G266">
            <v>0</v>
          </cell>
        </row>
        <row r="267">
          <cell r="B267" t="str">
            <v>18.25.183</v>
          </cell>
          <cell r="C267" t="str">
            <v>Galpão industrial simples</v>
          </cell>
          <cell r="D267" t="str">
            <v>vb</v>
          </cell>
          <cell r="F267">
            <v>1219.8</v>
          </cell>
          <cell r="G267">
            <v>0</v>
          </cell>
        </row>
        <row r="268">
          <cell r="B268" t="str">
            <v>18.25.184</v>
          </cell>
          <cell r="C268" t="str">
            <v>Escultura</v>
          </cell>
          <cell r="D268" t="str">
            <v>vb</v>
          </cell>
          <cell r="F268">
            <v>2089.9899999999998</v>
          </cell>
          <cell r="G268">
            <v>0</v>
          </cell>
        </row>
        <row r="269">
          <cell r="B269" t="str">
            <v>18.25.185</v>
          </cell>
          <cell r="C269" t="str">
            <v>Idenização de barraca de tábua.</v>
          </cell>
          <cell r="D269" t="str">
            <v>vb</v>
          </cell>
          <cell r="F269">
            <v>894.9</v>
          </cell>
          <cell r="G269">
            <v>0</v>
          </cell>
        </row>
        <row r="270">
          <cell r="B270" t="str">
            <v>18.25.186</v>
          </cell>
          <cell r="C270" t="str">
            <v xml:space="preserve">Idenização de barraca </v>
          </cell>
          <cell r="D270" t="str">
            <v>vb</v>
          </cell>
          <cell r="F270">
            <v>1281.3599999999999</v>
          </cell>
          <cell r="G270">
            <v>0</v>
          </cell>
        </row>
        <row r="271">
          <cell r="B271" t="str">
            <v>18.25.187</v>
          </cell>
          <cell r="C271" t="str">
            <v>Desapropriação de terreno e edificações.</v>
          </cell>
          <cell r="D271" t="str">
            <v>vb</v>
          </cell>
          <cell r="F271">
            <v>3251755</v>
          </cell>
          <cell r="G271">
            <v>0</v>
          </cell>
        </row>
        <row r="272">
          <cell r="B272" t="str">
            <v>18.25.188</v>
          </cell>
          <cell r="C272" t="str">
            <v>Grelha de ferro</v>
          </cell>
          <cell r="D272" t="str">
            <v>vb</v>
          </cell>
          <cell r="F272">
            <v>1432.27</v>
          </cell>
          <cell r="G272">
            <v>0</v>
          </cell>
        </row>
        <row r="273">
          <cell r="B273" t="str">
            <v>18.25.190</v>
          </cell>
          <cell r="C273" t="str">
            <v>Luminária para lâmpada a vapor de mercúrio de 125 W, ref. ABL 50 / A.B. Leão ou similar, completa, inclusive braço, lâmpada, reator alto fator de potência e instalação.</v>
          </cell>
          <cell r="D273" t="str">
            <v>cj</v>
          </cell>
          <cell r="F273">
            <v>99.95</v>
          </cell>
          <cell r="G273">
            <v>0</v>
          </cell>
        </row>
        <row r="274">
          <cell r="B274" t="str">
            <v>18.25.200</v>
          </cell>
          <cell r="C274" t="str">
            <v>Luminária para lâmpada a vapor de mercúrio de 250 W, ref. ABL 50 / A.B. Leão ou similar, completa, inclusive braço, lâmpada, reator alto fator de potência e instalação.</v>
          </cell>
          <cell r="D274" t="str">
            <v>cj</v>
          </cell>
          <cell r="F274">
            <v>113.35</v>
          </cell>
          <cell r="G274">
            <v>0</v>
          </cell>
        </row>
        <row r="275">
          <cell r="B275" t="str">
            <v>18.25.210</v>
          </cell>
          <cell r="C275" t="str">
            <v>Luminária para lâmpada a vapor de mercúrio de 400 W, ref. ABL 50 / 400 A.B. Leão ou similar, completa, inclusive braço, lâmpada, reator alto fator de potência e instalação.</v>
          </cell>
          <cell r="D275" t="str">
            <v>un</v>
          </cell>
          <cell r="F275">
            <v>176.95</v>
          </cell>
          <cell r="G275">
            <v>0</v>
          </cell>
        </row>
        <row r="276">
          <cell r="B276" t="str">
            <v>18.25.211</v>
          </cell>
          <cell r="C276" t="str">
            <v>Projetor com uma lâmpada de vapor metálico de 2.000 W</v>
          </cell>
          <cell r="D276" t="str">
            <v>un</v>
          </cell>
        </row>
        <row r="278">
          <cell r="B278" t="str">
            <v>18.26</v>
          </cell>
        </row>
        <row r="279">
          <cell r="B279" t="str">
            <v>18.26.010</v>
          </cell>
          <cell r="C279" t="str">
            <v>Assentamento de haste de aterramento de 5/8" x 2,40 m Copperweld ou similar, com conector paralelo e parafusos (inclusive o fornecimento do material).</v>
          </cell>
          <cell r="D279" t="str">
            <v>un</v>
          </cell>
          <cell r="F279">
            <v>19.190000000000001</v>
          </cell>
          <cell r="G279">
            <v>0</v>
          </cell>
        </row>
        <row r="280">
          <cell r="B280" t="str">
            <v>18.26.020</v>
          </cell>
          <cell r="C280" t="str">
            <v xml:space="preserve">Assentamento de bengala de PVC rígido de 3/4 pol., marca Tigre ou similar, inclusive rasgo em alvenaria e fornecimento do material. </v>
          </cell>
          <cell r="D280" t="str">
            <v>un</v>
          </cell>
          <cell r="F280">
            <v>10.37</v>
          </cell>
          <cell r="G280">
            <v>0</v>
          </cell>
        </row>
        <row r="281">
          <cell r="B281" t="str">
            <v>18.26.025</v>
          </cell>
          <cell r="C281" t="str">
            <v>Assentamento de bengala 1".</v>
          </cell>
          <cell r="D281" t="str">
            <v>un</v>
          </cell>
          <cell r="F281">
            <v>8.4600000000000009</v>
          </cell>
          <cell r="G281">
            <v>0</v>
          </cell>
        </row>
        <row r="282">
          <cell r="B282" t="str">
            <v>18.26.030</v>
          </cell>
          <cell r="C282" t="str">
            <v>Assentamento de chave de boia automática, 15 A, superior ou inferior marca lenz ou similar (inclusive o fornecimento do material).</v>
          </cell>
          <cell r="D282" t="str">
            <v>un</v>
          </cell>
          <cell r="F282">
            <v>16.21</v>
          </cell>
          <cell r="G282">
            <v>0</v>
          </cell>
        </row>
        <row r="283">
          <cell r="B283" t="str">
            <v>18.26.040</v>
          </cell>
          <cell r="C283" t="str">
            <v>Assentamento de chave reversora blindada 30 A, 500 V, Eletromar ou similar (inclusive o fornecimento do material).</v>
          </cell>
          <cell r="D283" t="str">
            <v>un</v>
          </cell>
          <cell r="F283">
            <v>53.26</v>
          </cell>
          <cell r="G283">
            <v>0</v>
          </cell>
        </row>
        <row r="284">
          <cell r="B284" t="str">
            <v>18.26.045</v>
          </cell>
          <cell r="C284" t="str">
            <v>Assentamento de chave reversora blindada 30 A, 250 V, Eletromar ou similar (inclusive o fornecimento do material).</v>
          </cell>
          <cell r="D284" t="str">
            <v>un</v>
          </cell>
          <cell r="F284">
            <v>49.58</v>
          </cell>
          <cell r="G284">
            <v>0</v>
          </cell>
        </row>
        <row r="285">
          <cell r="B285" t="str">
            <v>18.26.050</v>
          </cell>
          <cell r="C285" t="str">
            <v>Assentamento de chave magnético guarda-motor até 7,5 cv, Eletromar ou similar (inclusive fornecimento do material)</v>
          </cell>
          <cell r="D285" t="str">
            <v>un</v>
          </cell>
          <cell r="F285">
            <v>140.63</v>
          </cell>
          <cell r="G285">
            <v>0</v>
          </cell>
        </row>
        <row r="286">
          <cell r="B286" t="str">
            <v>18.26.060</v>
          </cell>
          <cell r="C286" t="str">
            <v>Assentamento de chave magnética de 2 x 30 A para comando de iluminação pública, acionada para rele foto-elétrico NA, 220 V, 60 HZ, tipo lux control modelo CIP - F / 70, (inclusive fornecimento do material).</v>
          </cell>
          <cell r="D286" t="str">
            <v>un</v>
          </cell>
          <cell r="F286">
            <v>198.6</v>
          </cell>
          <cell r="G286">
            <v>0</v>
          </cell>
        </row>
        <row r="287">
          <cell r="B287" t="str">
            <v>18.26.065</v>
          </cell>
          <cell r="C287" t="str">
            <v>Fornecimento e colocação de braçadeiras para fixação dos eletrodutos.</v>
          </cell>
          <cell r="D287" t="str">
            <v>un</v>
          </cell>
          <cell r="F287">
            <v>1.43</v>
          </cell>
        </row>
        <row r="288">
          <cell r="B288" t="str">
            <v>18.26.070</v>
          </cell>
          <cell r="C288" t="str">
            <v>Lixeira.</v>
          </cell>
          <cell r="D288" t="str">
            <v>un</v>
          </cell>
          <cell r="F288">
            <v>12.88</v>
          </cell>
        </row>
        <row r="289">
          <cell r="B289" t="str">
            <v>18.26.071</v>
          </cell>
          <cell r="C289" t="str">
            <v>Confecção de lixeira em fibra Gless</v>
          </cell>
          <cell r="D289" t="str">
            <v>un</v>
          </cell>
          <cell r="F289">
            <v>76.87</v>
          </cell>
        </row>
        <row r="290">
          <cell r="B290" t="str">
            <v>18.26.072</v>
          </cell>
          <cell r="C290" t="str">
            <v>Colocação de calha em PVC para proteção de instalação elétrica aparente.</v>
          </cell>
          <cell r="D290" t="str">
            <v>m</v>
          </cell>
          <cell r="F290">
            <v>1.29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">
          <cell r="B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8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view="pageBreakPreview" topLeftCell="A25" zoomScaleNormal="100" zoomScaleSheetLayoutView="100" workbookViewId="0">
      <selection activeCell="D7" sqref="D7"/>
    </sheetView>
  </sheetViews>
  <sheetFormatPr defaultColWidth="9.140625" defaultRowHeight="15" x14ac:dyDescent="0.25"/>
  <cols>
    <col min="1" max="1" width="7.42578125" style="43" customWidth="1"/>
    <col min="2" max="2" width="9.28515625" style="43" customWidth="1"/>
    <col min="3" max="3" width="11" style="43" customWidth="1"/>
    <col min="4" max="4" width="62.28515625" style="43" customWidth="1"/>
    <col min="5" max="5" width="7.42578125" style="43" customWidth="1"/>
    <col min="6" max="6" width="11.140625" style="43" customWidth="1"/>
    <col min="7" max="8" width="9.140625" style="43"/>
    <col min="9" max="9" width="12.5703125" style="43" bestFit="1" customWidth="1"/>
    <col min="10" max="10" width="12" style="43" bestFit="1" customWidth="1"/>
    <col min="11" max="11" width="8.28515625" style="43" customWidth="1"/>
    <col min="12" max="12" width="9.140625" style="43" hidden="1" customWidth="1"/>
    <col min="13" max="13" width="11.42578125" style="43" customWidth="1"/>
    <col min="14" max="16384" width="9.140625" style="43"/>
  </cols>
  <sheetData>
    <row r="1" spans="1:13" ht="30" customHeight="1" x14ac:dyDescent="0.25">
      <c r="A1" s="225" t="s">
        <v>131</v>
      </c>
      <c r="B1" s="225"/>
      <c r="C1" s="225"/>
      <c r="D1" s="225"/>
      <c r="E1" s="225"/>
      <c r="F1" s="225"/>
      <c r="G1" s="225"/>
      <c r="H1" s="225"/>
      <c r="I1" s="225"/>
      <c r="J1" s="225"/>
    </row>
    <row r="2" spans="1:13" ht="18" customHeight="1" x14ac:dyDescent="0.25">
      <c r="A2" s="219" t="s">
        <v>132</v>
      </c>
      <c r="B2" s="220"/>
      <c r="C2" s="220"/>
      <c r="D2" s="221"/>
      <c r="E2" s="222">
        <v>44896</v>
      </c>
      <c r="F2" s="223"/>
      <c r="G2" s="223"/>
      <c r="H2" s="224"/>
      <c r="I2" s="186"/>
      <c r="J2" s="186"/>
    </row>
    <row r="3" spans="1:13" ht="19.149999999999999" customHeight="1" x14ac:dyDescent="0.25">
      <c r="A3" s="229" t="s">
        <v>200</v>
      </c>
      <c r="B3" s="230"/>
      <c r="C3" s="230"/>
      <c r="D3" s="230"/>
      <c r="E3" s="230"/>
      <c r="F3" s="231"/>
      <c r="G3" s="235" t="s">
        <v>41</v>
      </c>
      <c r="H3" s="235"/>
      <c r="I3" s="227">
        <f>'COMP_BDI_EDIFICACOES_22,65%'!D37</f>
        <v>0.22650000000000001</v>
      </c>
      <c r="J3" s="227"/>
      <c r="M3" s="218">
        <f>'COMP_BDI_EDIFICACOES_22,65%'!D37</f>
        <v>0.22650000000000001</v>
      </c>
    </row>
    <row r="4" spans="1:13" x14ac:dyDescent="0.25">
      <c r="A4" s="232"/>
      <c r="B4" s="233"/>
      <c r="C4" s="233"/>
      <c r="D4" s="233"/>
      <c r="E4" s="233"/>
      <c r="F4" s="234"/>
      <c r="G4" s="235"/>
      <c r="H4" s="235"/>
      <c r="I4" s="227"/>
      <c r="J4" s="227"/>
    </row>
    <row r="5" spans="1:13" ht="17.45" customHeight="1" x14ac:dyDescent="0.25">
      <c r="A5" s="329" t="s">
        <v>0</v>
      </c>
      <c r="B5" s="329"/>
      <c r="C5" s="329" t="s">
        <v>3</v>
      </c>
      <c r="D5" s="329" t="s">
        <v>4</v>
      </c>
      <c r="E5" s="333" t="s">
        <v>5</v>
      </c>
      <c r="F5" s="330" t="s">
        <v>6</v>
      </c>
      <c r="G5" s="331" t="s">
        <v>7</v>
      </c>
      <c r="H5" s="331"/>
      <c r="I5" s="330" t="s">
        <v>8</v>
      </c>
      <c r="J5" s="330"/>
    </row>
    <row r="6" spans="1:13" ht="17.45" customHeight="1" x14ac:dyDescent="0.25">
      <c r="A6" s="329"/>
      <c r="B6" s="329"/>
      <c r="C6" s="329"/>
      <c r="D6" s="329"/>
      <c r="E6" s="333"/>
      <c r="F6" s="330"/>
      <c r="G6" s="332" t="s">
        <v>42</v>
      </c>
      <c r="H6" s="332" t="s">
        <v>43</v>
      </c>
      <c r="I6" s="332" t="s">
        <v>42</v>
      </c>
      <c r="J6" s="332" t="s">
        <v>43</v>
      </c>
    </row>
    <row r="7" spans="1:13" ht="17.45" customHeight="1" x14ac:dyDescent="0.25">
      <c r="A7" s="44" t="s">
        <v>52</v>
      </c>
      <c r="B7" s="44"/>
      <c r="C7" s="44"/>
      <c r="D7" s="49" t="s">
        <v>110</v>
      </c>
      <c r="E7" s="45"/>
      <c r="F7" s="42"/>
      <c r="G7" s="46"/>
      <c r="H7" s="46"/>
      <c r="I7" s="46"/>
      <c r="J7" s="46">
        <f>SUM(J8,J9,J10)</f>
        <v>14113.439999999999</v>
      </c>
    </row>
    <row r="8" spans="1:13" x14ac:dyDescent="0.25">
      <c r="A8" s="324" t="s">
        <v>107</v>
      </c>
      <c r="B8" s="324" t="s">
        <v>51</v>
      </c>
      <c r="C8" s="325">
        <v>98459</v>
      </c>
      <c r="D8" s="319" t="s">
        <v>106</v>
      </c>
      <c r="E8" s="54" t="s">
        <v>63</v>
      </c>
      <c r="F8" s="320">
        <v>20</v>
      </c>
      <c r="G8" s="320">
        <v>114.42</v>
      </c>
      <c r="H8" s="320">
        <f>ROUND(G8*(1+$M$3),2)</f>
        <v>140.34</v>
      </c>
      <c r="I8" s="320">
        <f t="shared" ref="I8" si="0">ROUND(F8*G8,2)</f>
        <v>2288.4</v>
      </c>
      <c r="J8" s="321">
        <f>ROUND(H8*F8,2)</f>
        <v>2806.8</v>
      </c>
      <c r="M8" s="185"/>
    </row>
    <row r="9" spans="1:13" x14ac:dyDescent="0.25">
      <c r="A9" s="324" t="s">
        <v>133</v>
      </c>
      <c r="B9" s="324" t="s">
        <v>62</v>
      </c>
      <c r="C9" s="325" t="s">
        <v>134</v>
      </c>
      <c r="D9" s="319" t="s">
        <v>135</v>
      </c>
      <c r="E9" s="54" t="s">
        <v>63</v>
      </c>
      <c r="F9" s="320">
        <f>'Memória de cálculo'!H13</f>
        <v>6</v>
      </c>
      <c r="G9" s="320">
        <v>154.65</v>
      </c>
      <c r="H9" s="320">
        <f t="shared" ref="H9:H33" si="1">ROUND(G9*(1+$M$3),2)</f>
        <v>189.68</v>
      </c>
      <c r="I9" s="320">
        <f t="shared" ref="I9" si="2">ROUND(F9*G9,2)</f>
        <v>927.9</v>
      </c>
      <c r="J9" s="321">
        <f>ROUND(H9*F9,2)</f>
        <v>1138.08</v>
      </c>
      <c r="M9" s="185"/>
    </row>
    <row r="10" spans="1:13" x14ac:dyDescent="0.25">
      <c r="A10" s="324" t="s">
        <v>137</v>
      </c>
      <c r="B10" s="324" t="s">
        <v>62</v>
      </c>
      <c r="C10" s="325" t="s">
        <v>136</v>
      </c>
      <c r="D10" s="319" t="s">
        <v>138</v>
      </c>
      <c r="E10" s="54" t="s">
        <v>63</v>
      </c>
      <c r="F10" s="320">
        <f>'Memória de cálculo'!H16</f>
        <v>174</v>
      </c>
      <c r="G10" s="320">
        <v>47.65</v>
      </c>
      <c r="H10" s="320">
        <f t="shared" si="1"/>
        <v>58.44</v>
      </c>
      <c r="I10" s="320">
        <f t="shared" ref="I10" si="3">ROUND(F10*G10,2)</f>
        <v>8291.1</v>
      </c>
      <c r="J10" s="321">
        <f>ROUND(H10*F10,2)</f>
        <v>10168.56</v>
      </c>
      <c r="M10" s="185"/>
    </row>
    <row r="11" spans="1:13" x14ac:dyDescent="0.25">
      <c r="A11" s="326" t="s">
        <v>95</v>
      </c>
      <c r="B11" s="326"/>
      <c r="C11" s="326"/>
      <c r="D11" s="49" t="s">
        <v>97</v>
      </c>
      <c r="E11" s="45"/>
      <c r="F11" s="322"/>
      <c r="G11" s="323"/>
      <c r="H11" s="323"/>
      <c r="I11" s="323"/>
      <c r="J11" s="323">
        <f>SUM(J12,J13)</f>
        <v>14430.7</v>
      </c>
      <c r="M11" s="185"/>
    </row>
    <row r="12" spans="1:13" ht="24" x14ac:dyDescent="0.25">
      <c r="A12" s="324" t="s">
        <v>96</v>
      </c>
      <c r="B12" s="324" t="s">
        <v>51</v>
      </c>
      <c r="C12" s="325">
        <v>97629</v>
      </c>
      <c r="D12" s="319" t="s">
        <v>98</v>
      </c>
      <c r="E12" s="54" t="s">
        <v>61</v>
      </c>
      <c r="F12" s="320">
        <f>'Memória de cálculo'!H22</f>
        <v>47.19</v>
      </c>
      <c r="G12" s="320">
        <v>132.61000000000001</v>
      </c>
      <c r="H12" s="320">
        <f t="shared" si="1"/>
        <v>162.65</v>
      </c>
      <c r="I12" s="320">
        <f t="shared" ref="I12" si="4">ROUND(F12*G12,2)</f>
        <v>6257.87</v>
      </c>
      <c r="J12" s="321">
        <f>ROUND(H12*F12,2)</f>
        <v>7675.45</v>
      </c>
      <c r="M12" s="185"/>
    </row>
    <row r="13" spans="1:13" ht="24" x14ac:dyDescent="0.25">
      <c r="A13" s="324" t="s">
        <v>192</v>
      </c>
      <c r="B13" s="324" t="s">
        <v>51</v>
      </c>
      <c r="C13" s="325">
        <v>97639</v>
      </c>
      <c r="D13" s="319" t="s">
        <v>193</v>
      </c>
      <c r="E13" s="54" t="s">
        <v>63</v>
      </c>
      <c r="F13" s="320">
        <f>'Memória de cálculo'!H27</f>
        <v>304.84000000000003</v>
      </c>
      <c r="G13" s="320">
        <v>18.07</v>
      </c>
      <c r="H13" s="320">
        <f t="shared" si="1"/>
        <v>22.16</v>
      </c>
      <c r="I13" s="320">
        <f t="shared" ref="I13" si="5">ROUND(F13*G13,2)</f>
        <v>5508.46</v>
      </c>
      <c r="J13" s="321">
        <f>ROUND(H13*F13,2)</f>
        <v>6755.25</v>
      </c>
      <c r="M13" s="185"/>
    </row>
    <row r="14" spans="1:13" x14ac:dyDescent="0.25">
      <c r="A14" s="326" t="s">
        <v>53</v>
      </c>
      <c r="B14" s="326"/>
      <c r="C14" s="326"/>
      <c r="D14" s="151" t="s">
        <v>100</v>
      </c>
      <c r="E14" s="45"/>
      <c r="F14" s="322"/>
      <c r="G14" s="323"/>
      <c r="H14" s="323"/>
      <c r="I14" s="323"/>
      <c r="J14" s="323">
        <f>SUM(J15)</f>
        <v>31551.35</v>
      </c>
      <c r="M14" s="185"/>
    </row>
    <row r="15" spans="1:13" ht="24" x14ac:dyDescent="0.25">
      <c r="A15" s="324" t="s">
        <v>54</v>
      </c>
      <c r="B15" s="324" t="s">
        <v>51</v>
      </c>
      <c r="C15" s="325">
        <v>92482</v>
      </c>
      <c r="D15" s="319" t="s">
        <v>120</v>
      </c>
      <c r="E15" s="54" t="s">
        <v>63</v>
      </c>
      <c r="F15" s="320">
        <f>'Memória de cálculo'!H32</f>
        <v>83.52</v>
      </c>
      <c r="G15" s="320">
        <v>308.01</v>
      </c>
      <c r="H15" s="320">
        <f t="shared" si="1"/>
        <v>377.77</v>
      </c>
      <c r="I15" s="320">
        <f t="shared" ref="I15:I19" si="6">ROUND(F15*G15,2)</f>
        <v>25725</v>
      </c>
      <c r="J15" s="321">
        <f>ROUND(H15*F15,2)</f>
        <v>31551.35</v>
      </c>
      <c r="M15" s="185"/>
    </row>
    <row r="16" spans="1:13" x14ac:dyDescent="0.25">
      <c r="A16" s="326" t="s">
        <v>55</v>
      </c>
      <c r="B16" s="326"/>
      <c r="C16" s="326"/>
      <c r="D16" s="151" t="s">
        <v>102</v>
      </c>
      <c r="E16" s="45"/>
      <c r="F16" s="322"/>
      <c r="G16" s="323"/>
      <c r="H16" s="323"/>
      <c r="I16" s="323"/>
      <c r="J16" s="323">
        <f>SUM(J17,J18:J19)</f>
        <v>47974.509999999995</v>
      </c>
      <c r="M16" s="185"/>
    </row>
    <row r="17" spans="1:13" ht="36" x14ac:dyDescent="0.25">
      <c r="A17" s="324" t="s">
        <v>57</v>
      </c>
      <c r="B17" s="324" t="s">
        <v>51</v>
      </c>
      <c r="C17" s="327">
        <v>92759</v>
      </c>
      <c r="D17" s="319" t="s">
        <v>190</v>
      </c>
      <c r="E17" s="54" t="s">
        <v>66</v>
      </c>
      <c r="F17" s="320">
        <f>'Memória de cálculo'!H36</f>
        <v>103.67</v>
      </c>
      <c r="G17" s="320">
        <v>17.36</v>
      </c>
      <c r="H17" s="320">
        <f t="shared" si="1"/>
        <v>21.29</v>
      </c>
      <c r="I17" s="320">
        <f t="shared" ref="I17" si="7">ROUND(F17*G17,2)</f>
        <v>1799.71</v>
      </c>
      <c r="J17" s="321">
        <f>ROUND(H17*F17,2)</f>
        <v>2207.13</v>
      </c>
      <c r="M17" s="185"/>
    </row>
    <row r="18" spans="1:13" ht="36" x14ac:dyDescent="0.25">
      <c r="A18" s="324" t="s">
        <v>58</v>
      </c>
      <c r="B18" s="324" t="s">
        <v>51</v>
      </c>
      <c r="C18" s="328">
        <v>92762</v>
      </c>
      <c r="D18" s="319" t="s">
        <v>101</v>
      </c>
      <c r="E18" s="54" t="s">
        <v>66</v>
      </c>
      <c r="F18" s="320">
        <f>'Memória de cálculo'!H39</f>
        <v>244.33</v>
      </c>
      <c r="G18" s="320">
        <v>15.14</v>
      </c>
      <c r="H18" s="320">
        <f t="shared" si="1"/>
        <v>18.57</v>
      </c>
      <c r="I18" s="320">
        <f t="shared" si="6"/>
        <v>3699.16</v>
      </c>
      <c r="J18" s="321">
        <f>ROUND(H18*F18,2)</f>
        <v>4537.21</v>
      </c>
      <c r="M18" s="185"/>
    </row>
    <row r="19" spans="1:13" ht="24" x14ac:dyDescent="0.25">
      <c r="A19" s="324" t="s">
        <v>191</v>
      </c>
      <c r="B19" s="324" t="s">
        <v>64</v>
      </c>
      <c r="C19" s="325">
        <v>92771</v>
      </c>
      <c r="D19" s="319" t="s">
        <v>103</v>
      </c>
      <c r="E19" s="54" t="s">
        <v>66</v>
      </c>
      <c r="F19" s="320">
        <f>'Memória de cálculo'!H42</f>
        <v>2280.4299999999998</v>
      </c>
      <c r="G19" s="320">
        <v>14.74</v>
      </c>
      <c r="H19" s="320">
        <f t="shared" si="1"/>
        <v>18.079999999999998</v>
      </c>
      <c r="I19" s="320">
        <f t="shared" si="6"/>
        <v>33613.54</v>
      </c>
      <c r="J19" s="321">
        <f>ROUND(H19*F19,2)</f>
        <v>41230.17</v>
      </c>
      <c r="M19" s="185"/>
    </row>
    <row r="20" spans="1:13" x14ac:dyDescent="0.25">
      <c r="A20" s="326" t="s">
        <v>56</v>
      </c>
      <c r="B20" s="326"/>
      <c r="C20" s="326"/>
      <c r="D20" s="151" t="s">
        <v>111</v>
      </c>
      <c r="E20" s="45"/>
      <c r="F20" s="322"/>
      <c r="G20" s="323"/>
      <c r="H20" s="323"/>
      <c r="I20" s="323"/>
      <c r="J20" s="323">
        <f>SUM(J21,J22)</f>
        <v>34716.479999999996</v>
      </c>
      <c r="M20" s="185"/>
    </row>
    <row r="21" spans="1:13" ht="60" x14ac:dyDescent="0.25">
      <c r="A21" s="324" t="s">
        <v>59</v>
      </c>
      <c r="B21" s="324" t="s">
        <v>64</v>
      </c>
      <c r="C21" s="328">
        <v>97033</v>
      </c>
      <c r="D21" s="319" t="s">
        <v>114</v>
      </c>
      <c r="E21" s="54" t="s">
        <v>60</v>
      </c>
      <c r="F21" s="320">
        <f>'Memória de cálculo'!H46</f>
        <v>116</v>
      </c>
      <c r="G21" s="320">
        <v>84.01</v>
      </c>
      <c r="H21" s="320">
        <f t="shared" si="1"/>
        <v>103.04</v>
      </c>
      <c r="I21" s="320">
        <f t="shared" ref="I21" si="8">ROUND(F21*G21,2)</f>
        <v>9745.16</v>
      </c>
      <c r="J21" s="321">
        <f>ROUND(H21*F21,2)</f>
        <v>11952.64</v>
      </c>
      <c r="M21" s="185"/>
    </row>
    <row r="22" spans="1:13" x14ac:dyDescent="0.25">
      <c r="A22" s="324" t="s">
        <v>115</v>
      </c>
      <c r="B22" s="325" t="s">
        <v>117</v>
      </c>
      <c r="C22" s="325" t="s">
        <v>117</v>
      </c>
      <c r="D22" s="319" t="s">
        <v>141</v>
      </c>
      <c r="E22" s="54" t="s">
        <v>2</v>
      </c>
      <c r="F22" s="320">
        <f>'Memória de cálculo'!H49</f>
        <v>58</v>
      </c>
      <c r="G22" s="320">
        <v>320</v>
      </c>
      <c r="H22" s="320">
        <f t="shared" si="1"/>
        <v>392.48</v>
      </c>
      <c r="I22" s="320">
        <f t="shared" ref="I22" si="9">ROUND(F22*G22,2)</f>
        <v>18560</v>
      </c>
      <c r="J22" s="321">
        <f>ROUND(H22*F22,2)</f>
        <v>22763.84</v>
      </c>
      <c r="M22" s="185"/>
    </row>
    <row r="23" spans="1:13" x14ac:dyDescent="0.25">
      <c r="A23" s="326" t="s">
        <v>112</v>
      </c>
      <c r="B23" s="326"/>
      <c r="C23" s="326"/>
      <c r="D23" s="151" t="s">
        <v>104</v>
      </c>
      <c r="E23" s="45"/>
      <c r="F23" s="322"/>
      <c r="G23" s="323"/>
      <c r="H23" s="323"/>
      <c r="I23" s="323"/>
      <c r="J23" s="323">
        <f>SUM(J24)</f>
        <v>35282.82</v>
      </c>
      <c r="M23" s="185"/>
    </row>
    <row r="24" spans="1:13" ht="36" x14ac:dyDescent="0.25">
      <c r="A24" s="324" t="s">
        <v>113</v>
      </c>
      <c r="B24" s="324" t="s">
        <v>64</v>
      </c>
      <c r="C24" s="325">
        <v>103675</v>
      </c>
      <c r="D24" s="319" t="s">
        <v>105</v>
      </c>
      <c r="E24" s="54" t="s">
        <v>61</v>
      </c>
      <c r="F24" s="320">
        <f>'Memória de cálculo'!H56</f>
        <v>49.97</v>
      </c>
      <c r="G24" s="320">
        <v>575.69000000000005</v>
      </c>
      <c r="H24" s="320">
        <f t="shared" si="1"/>
        <v>706.08</v>
      </c>
      <c r="I24" s="320">
        <f t="shared" ref="I24" si="10">ROUND(F24*G24,2)</f>
        <v>28767.23</v>
      </c>
      <c r="J24" s="321">
        <f>ROUND(H24*F24,2)</f>
        <v>35282.82</v>
      </c>
      <c r="M24" s="185"/>
    </row>
    <row r="25" spans="1:13" x14ac:dyDescent="0.25">
      <c r="A25" s="326" t="s">
        <v>124</v>
      </c>
      <c r="B25" s="326"/>
      <c r="C25" s="326"/>
      <c r="D25" s="151" t="s">
        <v>159</v>
      </c>
      <c r="E25" s="45"/>
      <c r="F25" s="322"/>
      <c r="G25" s="323"/>
      <c r="H25" s="323"/>
      <c r="I25" s="323"/>
      <c r="J25" s="323">
        <f>SUM(J26,J27,J28)</f>
        <v>11081.71</v>
      </c>
      <c r="M25" s="185"/>
    </row>
    <row r="26" spans="1:13" ht="24" x14ac:dyDescent="0.25">
      <c r="A26" s="324" t="s">
        <v>126</v>
      </c>
      <c r="B26" s="324" t="s">
        <v>64</v>
      </c>
      <c r="C26" s="325">
        <v>88489</v>
      </c>
      <c r="D26" s="319" t="s">
        <v>160</v>
      </c>
      <c r="E26" s="54" t="s">
        <v>63</v>
      </c>
      <c r="F26" s="320">
        <f>'Memória de cálculo'!H60</f>
        <v>264.47999999999996</v>
      </c>
      <c r="G26" s="320">
        <v>15.38</v>
      </c>
      <c r="H26" s="320">
        <f t="shared" si="1"/>
        <v>18.86</v>
      </c>
      <c r="I26" s="320">
        <f t="shared" ref="I26" si="11">ROUND(F26*G26,2)</f>
        <v>4067.7</v>
      </c>
      <c r="J26" s="321">
        <f>ROUND(H26*F26,2)</f>
        <v>4988.09</v>
      </c>
      <c r="M26" s="185"/>
    </row>
    <row r="27" spans="1:13" x14ac:dyDescent="0.25">
      <c r="A27" s="324" t="s">
        <v>129</v>
      </c>
      <c r="B27" s="324" t="s">
        <v>64</v>
      </c>
      <c r="C27" s="325">
        <v>100717</v>
      </c>
      <c r="D27" s="319" t="s">
        <v>127</v>
      </c>
      <c r="E27" s="54" t="s">
        <v>63</v>
      </c>
      <c r="F27" s="320">
        <f>'Memória de cálculo'!H63</f>
        <v>167.04</v>
      </c>
      <c r="G27" s="320">
        <v>8.3800000000000008</v>
      </c>
      <c r="H27" s="320">
        <f t="shared" si="1"/>
        <v>10.28</v>
      </c>
      <c r="I27" s="320">
        <f t="shared" ref="I27" si="12">ROUND(F27*G27,2)</f>
        <v>1399.8</v>
      </c>
      <c r="J27" s="321">
        <f>ROUND(H27*F27,2)</f>
        <v>1717.17</v>
      </c>
      <c r="M27" s="185"/>
    </row>
    <row r="28" spans="1:13" ht="36" x14ac:dyDescent="0.25">
      <c r="A28" s="324" t="s">
        <v>161</v>
      </c>
      <c r="B28" s="324" t="s">
        <v>64</v>
      </c>
      <c r="C28" s="325">
        <v>100719</v>
      </c>
      <c r="D28" s="319" t="s">
        <v>130</v>
      </c>
      <c r="E28" s="54" t="s">
        <v>63</v>
      </c>
      <c r="F28" s="320">
        <f>'Memória de cálculo'!H66</f>
        <v>334.08</v>
      </c>
      <c r="G28" s="320">
        <v>10.68</v>
      </c>
      <c r="H28" s="320">
        <f t="shared" si="1"/>
        <v>13.1</v>
      </c>
      <c r="I28" s="320">
        <f t="shared" ref="I28" si="13">ROUND(F28*G28,2)</f>
        <v>3567.97</v>
      </c>
      <c r="J28" s="321">
        <f>ROUND(H28*F28,2)</f>
        <v>4376.45</v>
      </c>
      <c r="M28" s="185"/>
    </row>
    <row r="29" spans="1:13" x14ac:dyDescent="0.25">
      <c r="A29" s="326" t="s">
        <v>143</v>
      </c>
      <c r="B29" s="326"/>
      <c r="C29" s="326"/>
      <c r="D29" s="151" t="s">
        <v>163</v>
      </c>
      <c r="E29" s="45"/>
      <c r="F29" s="322"/>
      <c r="G29" s="323"/>
      <c r="H29" s="323"/>
      <c r="I29" s="323"/>
      <c r="J29" s="323">
        <f>SUM(J30)</f>
        <v>20908.96</v>
      </c>
      <c r="M29" s="185"/>
    </row>
    <row r="30" spans="1:13" ht="60" x14ac:dyDescent="0.25">
      <c r="A30" s="324" t="s">
        <v>145</v>
      </c>
      <c r="B30" s="328" t="s">
        <v>167</v>
      </c>
      <c r="C30" s="325" t="s">
        <v>168</v>
      </c>
      <c r="D30" s="319" t="s">
        <v>169</v>
      </c>
      <c r="E30" s="54" t="s">
        <v>2</v>
      </c>
      <c r="F30" s="320">
        <f>'Memória de cálculo'!H70</f>
        <v>4</v>
      </c>
      <c r="G30" s="320">
        <f>COMPOSIÇÕES!J9</f>
        <v>4261.92</v>
      </c>
      <c r="H30" s="320">
        <f t="shared" si="1"/>
        <v>5227.24</v>
      </c>
      <c r="I30" s="320">
        <f t="shared" ref="I30" si="14">ROUND(F30*G30,2)</f>
        <v>17047.68</v>
      </c>
      <c r="J30" s="321">
        <f>ROUND(H30*F30,2)</f>
        <v>20908.96</v>
      </c>
      <c r="M30" s="185"/>
    </row>
    <row r="31" spans="1:13" x14ac:dyDescent="0.25">
      <c r="A31" s="326" t="s">
        <v>164</v>
      </c>
      <c r="B31" s="326"/>
      <c r="C31" s="326"/>
      <c r="D31" s="151" t="s">
        <v>144</v>
      </c>
      <c r="E31" s="45"/>
      <c r="F31" s="322"/>
      <c r="G31" s="323"/>
      <c r="H31" s="323"/>
      <c r="I31" s="323"/>
      <c r="J31" s="323">
        <f>SUM(J32,J33)</f>
        <v>13325.5</v>
      </c>
      <c r="M31" s="185"/>
    </row>
    <row r="32" spans="1:13" ht="24" x14ac:dyDescent="0.25">
      <c r="A32" s="324" t="s">
        <v>165</v>
      </c>
      <c r="B32" s="324" t="s">
        <v>64</v>
      </c>
      <c r="C32" s="325">
        <v>90777</v>
      </c>
      <c r="D32" s="319" t="s">
        <v>146</v>
      </c>
      <c r="E32" s="54" t="s">
        <v>16</v>
      </c>
      <c r="F32" s="320">
        <v>50</v>
      </c>
      <c r="G32" s="320">
        <v>102.82</v>
      </c>
      <c r="H32" s="320">
        <f t="shared" si="1"/>
        <v>126.11</v>
      </c>
      <c r="I32" s="320">
        <f t="shared" ref="I32" si="15">ROUND(F32*G32,2)</f>
        <v>5141</v>
      </c>
      <c r="J32" s="321">
        <f>ROUND(H32*F32,2)</f>
        <v>6305.5</v>
      </c>
      <c r="M32" s="185"/>
    </row>
    <row r="33" spans="1:13" x14ac:dyDescent="0.25">
      <c r="A33" s="324" t="s">
        <v>166</v>
      </c>
      <c r="B33" s="324" t="s">
        <v>64</v>
      </c>
      <c r="C33" s="325">
        <v>90776</v>
      </c>
      <c r="D33" s="319" t="s">
        <v>147</v>
      </c>
      <c r="E33" s="54" t="s">
        <v>16</v>
      </c>
      <c r="F33" s="320">
        <v>150</v>
      </c>
      <c r="G33" s="320">
        <v>38.159999999999997</v>
      </c>
      <c r="H33" s="320">
        <f t="shared" si="1"/>
        <v>46.8</v>
      </c>
      <c r="I33" s="320">
        <f t="shared" ref="I33" si="16">ROUND(F33*G33,2)</f>
        <v>5724</v>
      </c>
      <c r="J33" s="321">
        <f>ROUND(H33*F33,2)</f>
        <v>7020</v>
      </c>
      <c r="M33" s="185"/>
    </row>
    <row r="34" spans="1:13" x14ac:dyDescent="0.25">
      <c r="A34" s="57"/>
      <c r="B34" s="57"/>
      <c r="C34" s="55"/>
      <c r="D34" s="80"/>
      <c r="E34" s="54"/>
      <c r="F34" s="82"/>
      <c r="G34" s="82"/>
      <c r="H34" s="82"/>
      <c r="I34" s="82"/>
      <c r="J34" s="173"/>
    </row>
    <row r="35" spans="1:13" x14ac:dyDescent="0.25">
      <c r="A35" s="317" t="s">
        <v>199</v>
      </c>
      <c r="B35" s="317"/>
      <c r="C35" s="318"/>
      <c r="D35" s="318"/>
      <c r="E35" s="318"/>
      <c r="F35" s="228" t="s">
        <v>14</v>
      </c>
      <c r="G35" s="228"/>
      <c r="H35" s="226">
        <f>SUM(J7,J11,J14,J16,J20,J23,J25,J29,J31)</f>
        <v>223385.46999999997</v>
      </c>
      <c r="I35" s="226"/>
      <c r="J35" s="226"/>
      <c r="K35" s="81"/>
    </row>
    <row r="36" spans="1:13" ht="24.75" customHeight="1" x14ac:dyDescent="0.25">
      <c r="A36" s="318"/>
      <c r="B36" s="318"/>
      <c r="C36" s="318"/>
      <c r="D36" s="318"/>
      <c r="E36" s="318"/>
      <c r="F36" s="228"/>
      <c r="G36" s="228"/>
      <c r="H36" s="226"/>
      <c r="I36" s="226"/>
      <c r="J36" s="226"/>
      <c r="M36" s="185"/>
    </row>
    <row r="39" spans="1:13" x14ac:dyDescent="0.25">
      <c r="I39" s="81"/>
    </row>
  </sheetData>
  <mergeCells count="18">
    <mergeCell ref="G3:H4"/>
    <mergeCell ref="I5:J5"/>
    <mergeCell ref="B5:B6"/>
    <mergeCell ref="A35:E36"/>
    <mergeCell ref="A2:D2"/>
    <mergeCell ref="E2:H2"/>
    <mergeCell ref="A1:J1"/>
    <mergeCell ref="H35:J36"/>
    <mergeCell ref="I3:J4"/>
    <mergeCell ref="F35:G36"/>
    <mergeCell ref="G5:H5"/>
    <mergeCell ref="F5:F6"/>
    <mergeCell ref="E5:E6"/>
    <mergeCell ref="D5:D6"/>
    <mergeCell ref="C5:C6"/>
    <mergeCell ref="A5:A6"/>
    <mergeCell ref="A3:F3"/>
    <mergeCell ref="A4:F4"/>
  </mergeCells>
  <phoneticPr fontId="14" type="noConversion"/>
  <printOptions horizontalCentered="1"/>
  <pageMargins left="0.35433070866141736" right="0.51181102362204722" top="1.2204724409448819" bottom="0.82677165354330717" header="0.15748031496062992" footer="0.31496062992125984"/>
  <pageSetup paperSize="9" scale="62" fitToWidth="0" orientation="portrait" horizontalDpi="360" verticalDpi="360" r:id="rId1"/>
  <headerFooter>
    <oddHeader xml:space="preserve">&amp;C&amp;G
</oddHeader>
    <oddFooter>&amp;C&amp;G</oddFooter>
  </headerFooter>
  <ignoredErrors>
    <ignoredError sqref="H35" unlockedFormula="1"/>
    <ignoredError sqref="J11 J14 J16 J20 J23 J25 J29 J31" formula="1"/>
  </ignoredError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3"/>
  <sheetViews>
    <sheetView view="pageBreakPreview" zoomScaleNormal="100" zoomScaleSheetLayoutView="100" workbookViewId="0">
      <selection activeCell="E58" sqref="E58"/>
    </sheetView>
  </sheetViews>
  <sheetFormatPr defaultColWidth="9.140625" defaultRowHeight="11.25" x14ac:dyDescent="0.2"/>
  <cols>
    <col min="1" max="1" width="9.140625" style="52"/>
    <col min="2" max="2" width="53.42578125" style="52" customWidth="1"/>
    <col min="3" max="3" width="9.140625" style="52"/>
    <col min="4" max="4" width="16" style="52" customWidth="1"/>
    <col min="5" max="5" width="13.85546875" style="52" customWidth="1"/>
    <col min="6" max="6" width="16.42578125" style="53" customWidth="1"/>
    <col min="7" max="7" width="15.5703125" style="52" customWidth="1"/>
    <col min="8" max="8" width="10.28515625" style="52" customWidth="1"/>
    <col min="9" max="9" width="62.7109375" style="50" customWidth="1"/>
    <col min="10" max="10" width="16.7109375" style="51" bestFit="1" customWidth="1"/>
    <col min="11" max="16384" width="9.140625" style="52"/>
  </cols>
  <sheetData>
    <row r="1" spans="1:8" ht="20.25" customHeight="1" x14ac:dyDescent="0.25">
      <c r="A1" s="236" t="s">
        <v>15</v>
      </c>
      <c r="B1" s="236"/>
      <c r="C1" s="236"/>
      <c r="D1" s="236"/>
      <c r="E1" s="236"/>
      <c r="F1" s="236"/>
      <c r="G1" s="236"/>
      <c r="H1" s="236"/>
    </row>
    <row r="2" spans="1:8" ht="25.15" customHeight="1" x14ac:dyDescent="0.25">
      <c r="A2" s="236" t="s">
        <v>157</v>
      </c>
      <c r="B2" s="236"/>
      <c r="C2" s="236"/>
      <c r="D2" s="236"/>
      <c r="E2" s="236"/>
      <c r="F2" s="236"/>
      <c r="G2" s="236"/>
      <c r="H2" s="236"/>
    </row>
    <row r="3" spans="1:8" ht="15" customHeight="1" x14ac:dyDescent="0.25">
      <c r="A3" s="238" t="s">
        <v>45</v>
      </c>
      <c r="B3" s="238"/>
      <c r="C3" s="238"/>
      <c r="D3" s="238"/>
      <c r="E3" s="238"/>
      <c r="F3" s="238"/>
      <c r="G3" s="238"/>
      <c r="H3" s="238"/>
    </row>
    <row r="4" spans="1:8" ht="15" x14ac:dyDescent="0.25">
      <c r="A4" s="237" t="s">
        <v>149</v>
      </c>
      <c r="B4" s="237"/>
      <c r="C4" s="237"/>
      <c r="D4" s="237"/>
      <c r="E4" s="237"/>
      <c r="F4" s="237"/>
      <c r="G4" s="237"/>
      <c r="H4" s="237"/>
    </row>
    <row r="5" spans="1:8" x14ac:dyDescent="0.2">
      <c r="A5" s="47"/>
      <c r="B5" s="47"/>
      <c r="C5" s="47"/>
      <c r="D5" s="47"/>
      <c r="E5" s="47"/>
      <c r="F5" s="48"/>
      <c r="G5" s="47"/>
      <c r="H5" s="47"/>
    </row>
    <row r="6" spans="1:8" x14ac:dyDescent="0.2">
      <c r="A6" s="149" t="s">
        <v>0</v>
      </c>
      <c r="B6" s="149" t="s">
        <v>1</v>
      </c>
      <c r="C6" s="150" t="s">
        <v>2</v>
      </c>
      <c r="D6" s="149" t="s">
        <v>46</v>
      </c>
      <c r="E6" s="149" t="s">
        <v>48</v>
      </c>
      <c r="F6" s="149" t="s">
        <v>47</v>
      </c>
      <c r="G6" s="149" t="s">
        <v>49</v>
      </c>
      <c r="H6" s="149" t="s">
        <v>50</v>
      </c>
    </row>
    <row r="7" spans="1:8" x14ac:dyDescent="0.2">
      <c r="A7" s="153" t="str">
        <f>'Planilha orç'!A7</f>
        <v>1.0</v>
      </c>
      <c r="B7" s="151" t="s">
        <v>108</v>
      </c>
      <c r="C7" s="56"/>
      <c r="D7" s="56"/>
      <c r="E7" s="56"/>
      <c r="F7" s="56"/>
      <c r="G7" s="56"/>
      <c r="H7" s="56"/>
    </row>
    <row r="8" spans="1:8" x14ac:dyDescent="0.2">
      <c r="A8" s="153" t="str">
        <f>'Planilha orç'!A8</f>
        <v>1.1</v>
      </c>
      <c r="B8" s="58" t="str">
        <f>'Planilha orç'!D8</f>
        <v>TAPUME COM TELHA METÁLICA. AF_05/2018</v>
      </c>
      <c r="C8" s="176" t="str">
        <f>'Planilha orç'!E8</f>
        <v>M2</v>
      </c>
      <c r="D8" s="154"/>
      <c r="E8" s="155"/>
      <c r="F8" s="156"/>
      <c r="G8" s="157"/>
      <c r="H8" s="158"/>
    </row>
    <row r="9" spans="1:8" x14ac:dyDescent="0.2">
      <c r="A9" s="164"/>
      <c r="B9" s="174" t="s">
        <v>109</v>
      </c>
      <c r="C9" s="167"/>
      <c r="D9" s="163"/>
      <c r="E9" s="166">
        <v>2</v>
      </c>
      <c r="F9" s="166">
        <v>5</v>
      </c>
      <c r="G9" s="165">
        <v>2</v>
      </c>
      <c r="H9" s="168">
        <f t="shared" ref="H9" si="0">ROUND(PRODUCT(D9:G9),2)</f>
        <v>20</v>
      </c>
    </row>
    <row r="10" spans="1:8" x14ac:dyDescent="0.2">
      <c r="A10" s="164"/>
      <c r="B10" s="174"/>
      <c r="C10" s="167"/>
      <c r="D10" s="163"/>
      <c r="E10" s="166"/>
      <c r="F10" s="166"/>
      <c r="G10" s="59" t="str">
        <f>"Total item "&amp;A8</f>
        <v>Total item 1.1</v>
      </c>
      <c r="H10" s="60">
        <f>SUM(H9:H9)</f>
        <v>20</v>
      </c>
    </row>
    <row r="11" spans="1:8" x14ac:dyDescent="0.2">
      <c r="A11" s="153" t="str">
        <f>'Planilha orç'!A9</f>
        <v>1.2</v>
      </c>
      <c r="B11" s="58" t="str">
        <f>'Planilha orç'!D9</f>
        <v>PLACAS PADRÃO DE OBRA</v>
      </c>
      <c r="C11" s="176" t="str">
        <f>'Planilha orç'!E9</f>
        <v>M2</v>
      </c>
      <c r="D11" s="154"/>
      <c r="E11" s="155"/>
      <c r="F11" s="156"/>
      <c r="G11" s="157"/>
      <c r="H11" s="158"/>
    </row>
    <row r="12" spans="1:8" x14ac:dyDescent="0.2">
      <c r="A12" s="164"/>
      <c r="B12" s="174" t="s">
        <v>139</v>
      </c>
      <c r="C12" s="167"/>
      <c r="D12" s="163"/>
      <c r="E12" s="166"/>
      <c r="F12" s="166">
        <v>3</v>
      </c>
      <c r="G12" s="165">
        <v>2</v>
      </c>
      <c r="H12" s="168">
        <f t="shared" ref="H12" si="1">ROUND(PRODUCT(D12:G12),2)</f>
        <v>6</v>
      </c>
    </row>
    <row r="13" spans="1:8" x14ac:dyDescent="0.2">
      <c r="A13" s="164"/>
      <c r="B13" s="174"/>
      <c r="C13" s="167"/>
      <c r="D13" s="163"/>
      <c r="E13" s="166"/>
      <c r="F13" s="166"/>
      <c r="G13" s="59" t="str">
        <f>"Total item "&amp;A11</f>
        <v>Total item 1.2</v>
      </c>
      <c r="H13" s="60">
        <f>SUM(H12:H12)</f>
        <v>6</v>
      </c>
    </row>
    <row r="14" spans="1:8" x14ac:dyDescent="0.2">
      <c r="A14" s="153" t="str">
        <f>'Planilha orç'!A10</f>
        <v>1.3</v>
      </c>
      <c r="B14" s="58" t="str">
        <f>'Planilha orç'!D10</f>
        <v>ANDAIME PRINCIPAL VERTICAL INCLUSIVE DEMOLIÇÃO</v>
      </c>
      <c r="C14" s="176" t="str">
        <f>'Planilha orç'!E10</f>
        <v>M2</v>
      </c>
      <c r="D14" s="154"/>
      <c r="E14" s="155"/>
      <c r="F14" s="156"/>
      <c r="G14" s="157"/>
      <c r="H14" s="158"/>
    </row>
    <row r="15" spans="1:8" x14ac:dyDescent="0.2">
      <c r="A15" s="164"/>
      <c r="B15" s="174" t="s">
        <v>140</v>
      </c>
      <c r="C15" s="167"/>
      <c r="D15" s="163"/>
      <c r="E15" s="166">
        <v>34.799999999999997</v>
      </c>
      <c r="F15" s="166">
        <v>1</v>
      </c>
      <c r="G15" s="165">
        <v>5</v>
      </c>
      <c r="H15" s="168">
        <f t="shared" ref="H15" si="2">ROUND(PRODUCT(D15:G15),2)</f>
        <v>174</v>
      </c>
    </row>
    <row r="16" spans="1:8" x14ac:dyDescent="0.2">
      <c r="A16" s="164"/>
      <c r="B16" s="174"/>
      <c r="C16" s="167"/>
      <c r="D16" s="163"/>
      <c r="E16" s="166"/>
      <c r="F16" s="166"/>
      <c r="G16" s="59" t="str">
        <f>"Total item "&amp;A14</f>
        <v>Total item 1.3</v>
      </c>
      <c r="H16" s="60">
        <f>SUM(H15:H15)</f>
        <v>174</v>
      </c>
    </row>
    <row r="17" spans="1:8" x14ac:dyDescent="0.2">
      <c r="A17" s="153" t="str">
        <f>'Planilha orç'!A11</f>
        <v>2.0</v>
      </c>
      <c r="B17" s="151" t="s">
        <v>97</v>
      </c>
      <c r="C17" s="56"/>
      <c r="D17" s="56"/>
      <c r="E17" s="56"/>
      <c r="F17" s="56"/>
      <c r="G17" s="56"/>
      <c r="H17" s="56"/>
    </row>
    <row r="18" spans="1:8" ht="22.5" x14ac:dyDescent="0.2">
      <c r="A18" s="176" t="str">
        <f>'Planilha orç'!A12</f>
        <v>2.1</v>
      </c>
      <c r="B18" s="58" t="str">
        <f>'Planilha orç'!D12</f>
        <v>DEMOLIÇÃO DE LAJES, DE FORMA MECANIZADA COM MARTELETE, SEM REAPROVEITAMENTO. AF_12/2017</v>
      </c>
      <c r="C18" s="176" t="str">
        <f>'Planilha orç'!E12</f>
        <v>M3</v>
      </c>
      <c r="D18" s="154"/>
      <c r="E18" s="155"/>
      <c r="F18" s="156"/>
      <c r="G18" s="157"/>
      <c r="H18" s="158"/>
    </row>
    <row r="19" spans="1:8" x14ac:dyDescent="0.2">
      <c r="A19" s="164"/>
      <c r="B19" s="174" t="s">
        <v>99</v>
      </c>
      <c r="C19" s="167"/>
      <c r="D19" s="163"/>
      <c r="E19" s="166">
        <f>34.8*2</f>
        <v>69.599999999999994</v>
      </c>
      <c r="F19" s="166">
        <v>1</v>
      </c>
      <c r="G19" s="165">
        <v>0.2</v>
      </c>
      <c r="H19" s="168">
        <f t="shared" ref="H19" si="3">ROUND(PRODUCT(D19:G19),2)</f>
        <v>13.92</v>
      </c>
    </row>
    <row r="20" spans="1:8" x14ac:dyDescent="0.2">
      <c r="A20" s="164"/>
      <c r="B20" s="174" t="s">
        <v>118</v>
      </c>
      <c r="C20" s="167"/>
      <c r="D20" s="163"/>
      <c r="E20" s="166">
        <v>34.799999999999997</v>
      </c>
      <c r="F20" s="166">
        <v>3.3</v>
      </c>
      <c r="G20" s="165">
        <v>0.08</v>
      </c>
      <c r="H20" s="168">
        <f t="shared" ref="H20:H21" si="4">ROUND(PRODUCT(D20:G20),2)</f>
        <v>9.19</v>
      </c>
    </row>
    <row r="21" spans="1:8" x14ac:dyDescent="0.2">
      <c r="A21" s="164"/>
      <c r="B21" s="174" t="s">
        <v>119</v>
      </c>
      <c r="C21" s="167"/>
      <c r="D21" s="163"/>
      <c r="E21" s="166">
        <v>28</v>
      </c>
      <c r="F21" s="166">
        <v>4.3</v>
      </c>
      <c r="G21" s="165">
        <v>0.2</v>
      </c>
      <c r="H21" s="168">
        <f t="shared" si="4"/>
        <v>24.08</v>
      </c>
    </row>
    <row r="22" spans="1:8" x14ac:dyDescent="0.2">
      <c r="A22" s="164"/>
      <c r="B22" s="56"/>
      <c r="C22" s="159"/>
      <c r="D22" s="162"/>
      <c r="E22" s="160"/>
      <c r="F22" s="161"/>
      <c r="G22" s="59" t="str">
        <f>"Total item "&amp;A18</f>
        <v>Total item 2.1</v>
      </c>
      <c r="H22" s="60">
        <f>SUM(H19:H21)</f>
        <v>47.19</v>
      </c>
    </row>
    <row r="23" spans="1:8" ht="22.5" x14ac:dyDescent="0.2">
      <c r="A23" s="176" t="str">
        <f>'Planilha orç'!A13</f>
        <v>2.2</v>
      </c>
      <c r="B23" s="58" t="str">
        <f>'Planilha orç'!D13</f>
        <v>REMOÇÃO DE PLACAS E PILARETES DE CONCRETO, DE FORMA MANUAL, SEM REAPROVEITAMENTO. AF_12/2017</v>
      </c>
      <c r="C23" s="176" t="str">
        <f>'Planilha orç'!E13</f>
        <v>M2</v>
      </c>
      <c r="D23" s="154"/>
      <c r="E23" s="155"/>
      <c r="F23" s="156"/>
      <c r="G23" s="157"/>
      <c r="H23" s="158"/>
    </row>
    <row r="24" spans="1:8" x14ac:dyDescent="0.2">
      <c r="A24" s="164"/>
      <c r="B24" s="174" t="s">
        <v>99</v>
      </c>
      <c r="C24" s="167"/>
      <c r="D24" s="163"/>
      <c r="E24" s="166">
        <f>34.8*2</f>
        <v>69.599999999999994</v>
      </c>
      <c r="F24" s="166">
        <v>1</v>
      </c>
      <c r="G24" s="165"/>
      <c r="H24" s="168">
        <f t="shared" ref="H24:H26" si="5">ROUND(PRODUCT(D24:G24),2)</f>
        <v>69.599999999999994</v>
      </c>
    </row>
    <row r="25" spans="1:8" x14ac:dyDescent="0.2">
      <c r="A25" s="164"/>
      <c r="B25" s="174" t="s">
        <v>118</v>
      </c>
      <c r="C25" s="167"/>
      <c r="D25" s="163"/>
      <c r="E25" s="166">
        <v>34.799999999999997</v>
      </c>
      <c r="F25" s="166">
        <v>3.3</v>
      </c>
      <c r="G25" s="165"/>
      <c r="H25" s="168">
        <f t="shared" si="5"/>
        <v>114.84</v>
      </c>
    </row>
    <row r="26" spans="1:8" x14ac:dyDescent="0.2">
      <c r="A26" s="164"/>
      <c r="B26" s="174" t="s">
        <v>119</v>
      </c>
      <c r="C26" s="167"/>
      <c r="D26" s="163"/>
      <c r="E26" s="166">
        <v>28</v>
      </c>
      <c r="F26" s="166">
        <v>4.3</v>
      </c>
      <c r="G26" s="165"/>
      <c r="H26" s="168">
        <f t="shared" si="5"/>
        <v>120.4</v>
      </c>
    </row>
    <row r="27" spans="1:8" x14ac:dyDescent="0.2">
      <c r="A27" s="164"/>
      <c r="B27" s="56"/>
      <c r="C27" s="159"/>
      <c r="D27" s="162"/>
      <c r="E27" s="160"/>
      <c r="F27" s="161"/>
      <c r="G27" s="59" t="str">
        <f>"Total item "&amp;A23</f>
        <v>Total item 2.2</v>
      </c>
      <c r="H27" s="60">
        <f>SUM(H24:H26)</f>
        <v>304.84000000000003</v>
      </c>
    </row>
    <row r="28" spans="1:8" x14ac:dyDescent="0.2">
      <c r="A28" s="153" t="str">
        <f>'Planilha orç'!A14</f>
        <v>3.0</v>
      </c>
      <c r="B28" s="151" t="s">
        <v>100</v>
      </c>
      <c r="C28" s="153"/>
      <c r="D28" s="154"/>
      <c r="E28" s="155"/>
      <c r="F28" s="156"/>
      <c r="G28" s="157"/>
      <c r="H28" s="158"/>
    </row>
    <row r="29" spans="1:8" ht="33.75" x14ac:dyDescent="0.2">
      <c r="A29" s="176" t="str">
        <f>'Planilha orç'!A15</f>
        <v>3.1</v>
      </c>
      <c r="B29" s="58" t="str">
        <f>'Planilha orç'!D15</f>
        <v>MONTAGEM E DESMONTAGEM DE FÔRMA DE LAJE MACIÇA, PÉ-DIREITO SIMPLES, EM MADEIRA SERRADA, 1 UTILIZAÇÃO. AF_09/2020</v>
      </c>
      <c r="C29" s="176" t="str">
        <f>'Planilha orç'!E15</f>
        <v>M2</v>
      </c>
      <c r="D29" s="154"/>
      <c r="E29" s="155"/>
      <c r="F29" s="156"/>
      <c r="G29" s="157"/>
      <c r="H29" s="158"/>
    </row>
    <row r="30" spans="1:8" x14ac:dyDescent="0.2">
      <c r="A30" s="152"/>
      <c r="B30" s="174" t="s">
        <v>99</v>
      </c>
      <c r="C30" s="167"/>
      <c r="D30" s="163"/>
      <c r="E30" s="166">
        <f>34.8*2</f>
        <v>69.599999999999994</v>
      </c>
      <c r="F30" s="166">
        <v>1</v>
      </c>
      <c r="G30" s="165"/>
      <c r="H30" s="168">
        <f t="shared" ref="H30:H31" si="6">ROUND(PRODUCT(D30:G30),2)</f>
        <v>69.599999999999994</v>
      </c>
    </row>
    <row r="31" spans="1:8" x14ac:dyDescent="0.2">
      <c r="A31" s="152"/>
      <c r="B31" s="174" t="s">
        <v>123</v>
      </c>
      <c r="C31" s="167"/>
      <c r="D31" s="163"/>
      <c r="E31" s="166">
        <f>34.8*2</f>
        <v>69.599999999999994</v>
      </c>
      <c r="F31" s="166">
        <v>0.2</v>
      </c>
      <c r="G31" s="165"/>
      <c r="H31" s="168">
        <f t="shared" si="6"/>
        <v>13.92</v>
      </c>
    </row>
    <row r="32" spans="1:8" x14ac:dyDescent="0.2">
      <c r="A32" s="152"/>
      <c r="B32" s="56"/>
      <c r="C32" s="159"/>
      <c r="D32" s="162"/>
      <c r="E32" s="160"/>
      <c r="F32" s="161"/>
      <c r="G32" s="59" t="str">
        <f>"Total item "&amp;A29</f>
        <v>Total item 3.1</v>
      </c>
      <c r="H32" s="60">
        <f>SUM(H30:H31)</f>
        <v>83.52</v>
      </c>
    </row>
    <row r="33" spans="1:8" x14ac:dyDescent="0.2">
      <c r="A33" s="153" t="str">
        <f>'Planilha orç'!A16</f>
        <v>4.0</v>
      </c>
      <c r="B33" s="151" t="s">
        <v>102</v>
      </c>
      <c r="C33" s="153"/>
      <c r="D33" s="154"/>
      <c r="E33" s="155"/>
      <c r="F33" s="156"/>
      <c r="G33" s="157"/>
      <c r="H33" s="158"/>
    </row>
    <row r="34" spans="1:8" ht="33.75" x14ac:dyDescent="0.2">
      <c r="A34" s="176" t="str">
        <f>'Planilha orç'!A17</f>
        <v>4.1</v>
      </c>
      <c r="B34" s="58" t="str">
        <f>'Planilha orç'!D17</f>
        <v>ARMAÇÃO DE PILAR OU VIGA DE ESTRUTURA CONVENCIONAL DE CONCRETO ARMADO UTILIZANDO AÇO CA-60 DE 5,0 MM - MONTAGEM. AF_06/2022</v>
      </c>
      <c r="C34" s="176" t="str">
        <f>'Planilha orç'!E17</f>
        <v>KG</v>
      </c>
      <c r="D34" s="154"/>
      <c r="E34" s="155"/>
      <c r="F34" s="156"/>
      <c r="G34" s="157"/>
      <c r="H34" s="158"/>
    </row>
    <row r="35" spans="1:8" x14ac:dyDescent="0.2">
      <c r="A35" s="152"/>
      <c r="B35" s="174" t="s">
        <v>121</v>
      </c>
      <c r="C35" s="167"/>
      <c r="D35" s="163">
        <v>1.1000000000000001</v>
      </c>
      <c r="E35" s="166">
        <v>51</v>
      </c>
      <c r="F35" s="166">
        <v>12</v>
      </c>
      <c r="G35" s="165">
        <v>0.154</v>
      </c>
      <c r="H35" s="168">
        <f t="shared" ref="H35" si="7">ROUND(PRODUCT(D35:G35),2)</f>
        <v>103.67</v>
      </c>
    </row>
    <row r="36" spans="1:8" x14ac:dyDescent="0.2">
      <c r="A36" s="152"/>
      <c r="B36" s="56"/>
      <c r="C36" s="159"/>
      <c r="D36" s="162"/>
      <c r="E36" s="160"/>
      <c r="F36" s="161"/>
      <c r="G36" s="59" t="str">
        <f>"Total item "&amp;A34</f>
        <v>Total item 4.1</v>
      </c>
      <c r="H36" s="60">
        <f>SUM(H35:H35)</f>
        <v>103.67</v>
      </c>
    </row>
    <row r="37" spans="1:8" ht="33.75" x14ac:dyDescent="0.2">
      <c r="A37" s="176" t="str">
        <f>'Planilha orç'!A18</f>
        <v>4.2</v>
      </c>
      <c r="B37" s="58" t="str">
        <f>'Planilha orç'!D18</f>
        <v>ARMAÇÃO DE PILAR OU VIGA DE ESTRUTURA CONVENCIONAL DE CONCRETO ARMADO UTILIZANDO AÇO CA-50 DE 10,0 MM - MONTAGEM. AF_06/2022</v>
      </c>
      <c r="C37" s="176" t="str">
        <f>'Planilha orç'!E18</f>
        <v>KG</v>
      </c>
      <c r="D37" s="154"/>
      <c r="E37" s="155"/>
      <c r="F37" s="156"/>
      <c r="G37" s="157"/>
      <c r="H37" s="158"/>
    </row>
    <row r="38" spans="1:8" x14ac:dyDescent="0.2">
      <c r="A38" s="152"/>
      <c r="B38" s="174" t="s">
        <v>99</v>
      </c>
      <c r="C38" s="167"/>
      <c r="D38" s="163">
        <v>1.1000000000000001</v>
      </c>
      <c r="E38" s="166">
        <v>30</v>
      </c>
      <c r="F38" s="166">
        <v>12</v>
      </c>
      <c r="G38" s="165">
        <v>0.61699999999999999</v>
      </c>
      <c r="H38" s="168">
        <f t="shared" ref="H38" si="8">ROUND(PRODUCT(D38:G38),2)</f>
        <v>244.33</v>
      </c>
    </row>
    <row r="39" spans="1:8" x14ac:dyDescent="0.2">
      <c r="A39" s="152"/>
      <c r="B39" s="56"/>
      <c r="C39" s="159"/>
      <c r="D39" s="162"/>
      <c r="E39" s="160"/>
      <c r="F39" s="161"/>
      <c r="G39" s="59" t="str">
        <f>"Total item "&amp;A37</f>
        <v>Total item 4.2</v>
      </c>
      <c r="H39" s="60">
        <f>SUM(H38:H38)</f>
        <v>244.33</v>
      </c>
    </row>
    <row r="40" spans="1:8" ht="33.75" x14ac:dyDescent="0.2">
      <c r="A40" s="176" t="str">
        <f>'Planilha orç'!A19</f>
        <v>4.3</v>
      </c>
      <c r="B40" s="58" t="str">
        <f>'Planilha orç'!D19</f>
        <v>ARMAÇÃO DE LAJE DE ESTRUTURA CONVENCIONAL DE CONCRETO ARMADO UTILIZANDO AÇO CA-50 DE 10,0 MM - MONTAGEM. AF_06/2022</v>
      </c>
      <c r="C40" s="176" t="str">
        <f>'Planilha orç'!E19</f>
        <v>KG</v>
      </c>
      <c r="D40" s="154"/>
      <c r="E40" s="155"/>
      <c r="F40" s="156"/>
      <c r="G40" s="157"/>
      <c r="H40" s="158"/>
    </row>
    <row r="41" spans="1:8" x14ac:dyDescent="0.2">
      <c r="A41" s="152"/>
      <c r="B41" s="174" t="s">
        <v>99</v>
      </c>
      <c r="C41" s="167"/>
      <c r="D41" s="163">
        <v>1.1000000000000001</v>
      </c>
      <c r="E41" s="166">
        <v>280</v>
      </c>
      <c r="F41" s="166">
        <v>12</v>
      </c>
      <c r="G41" s="165">
        <v>0.61699999999999999</v>
      </c>
      <c r="H41" s="168">
        <f t="shared" ref="H41" si="9">ROUND(PRODUCT(D41:G41),2)</f>
        <v>2280.4299999999998</v>
      </c>
    </row>
    <row r="42" spans="1:8" x14ac:dyDescent="0.2">
      <c r="A42" s="152"/>
      <c r="B42" s="174"/>
      <c r="C42" s="167"/>
      <c r="D42" s="163"/>
      <c r="E42" s="166"/>
      <c r="F42" s="166"/>
      <c r="G42" s="59" t="str">
        <f>"Total item "&amp;A40</f>
        <v>Total item 4.3</v>
      </c>
      <c r="H42" s="60">
        <f>SUM(H41:H41)</f>
        <v>2280.4299999999998</v>
      </c>
    </row>
    <row r="43" spans="1:8" x14ac:dyDescent="0.2">
      <c r="A43" s="153" t="str">
        <f>'Planilha orç'!A20</f>
        <v>5.0</v>
      </c>
      <c r="B43" s="151" t="s">
        <v>111</v>
      </c>
      <c r="C43" s="153"/>
      <c r="D43" s="154"/>
      <c r="E43" s="155"/>
      <c r="F43" s="156"/>
      <c r="G43" s="157"/>
      <c r="H43" s="158"/>
    </row>
    <row r="44" spans="1:8" ht="56.25" x14ac:dyDescent="0.2">
      <c r="A44" s="176" t="str">
        <f>'Planilha orç'!A21</f>
        <v>5.1</v>
      </c>
      <c r="B44" s="58" t="str">
        <f>'Planilha orç'!D21</f>
        <v>GUARDA-CORPO EM LAJE PÓS-DESFORMA, PARA ESTRUTURAS EM CONCRETO, COM ESCORAS METÁLICAS ESTRONCADAS NA ESTRUTURA, TRAVESSÕES DE MADEIRA E FECHAMENTO EM TELA DE POLIPROPILENO PARA EDIFICAÇÕES COM ALTURA ATÉ 4 PAVIMENTOS (1 MONTAGEM POR OBRA). AF_11/2017</v>
      </c>
      <c r="C44" s="176" t="str">
        <f>'Planilha orç'!E21</f>
        <v>M</v>
      </c>
      <c r="D44" s="154"/>
      <c r="E44" s="155"/>
      <c r="F44" s="156"/>
      <c r="G44" s="157"/>
      <c r="H44" s="158"/>
    </row>
    <row r="45" spans="1:8" x14ac:dyDescent="0.2">
      <c r="A45" s="152"/>
      <c r="B45" s="174" t="s">
        <v>125</v>
      </c>
      <c r="C45" s="167"/>
      <c r="D45" s="163"/>
      <c r="E45" s="166">
        <v>116</v>
      </c>
      <c r="F45" s="166">
        <v>1</v>
      </c>
      <c r="G45" s="165"/>
      <c r="H45" s="168">
        <f t="shared" ref="H45" si="10">ROUND(PRODUCT(D45:G45),2)</f>
        <v>116</v>
      </c>
    </row>
    <row r="46" spans="1:8" x14ac:dyDescent="0.2">
      <c r="A46" s="152"/>
      <c r="B46" s="174"/>
      <c r="C46" s="167"/>
      <c r="D46" s="163"/>
      <c r="E46" s="166"/>
      <c r="F46" s="166"/>
      <c r="G46" s="59" t="str">
        <f>"Total item "&amp;A32</f>
        <v xml:space="preserve">Total item </v>
      </c>
      <c r="H46" s="60">
        <f>SUM(H45:H45)</f>
        <v>116</v>
      </c>
    </row>
    <row r="47" spans="1:8" x14ac:dyDescent="0.2">
      <c r="A47" s="152" t="str">
        <f>'Planilha orç'!A22</f>
        <v>5.2</v>
      </c>
      <c r="B47" s="58" t="str">
        <f>'Planilha orç'!D22</f>
        <v xml:space="preserve">GUARDA-CORPO PRÉ-MOLDADO EM CONCRETO ARMADO </v>
      </c>
      <c r="C47" s="167"/>
      <c r="D47" s="163"/>
      <c r="E47" s="166"/>
      <c r="F47" s="166"/>
      <c r="G47" s="59"/>
      <c r="H47" s="60"/>
    </row>
    <row r="48" spans="1:8" x14ac:dyDescent="0.2">
      <c r="A48" s="152"/>
      <c r="B48" s="174" t="s">
        <v>116</v>
      </c>
      <c r="C48" s="167"/>
      <c r="D48" s="163"/>
      <c r="E48" s="166">
        <v>58</v>
      </c>
      <c r="F48" s="166">
        <v>1</v>
      </c>
      <c r="G48" s="165"/>
      <c r="H48" s="168">
        <f t="shared" ref="H48" si="11">ROUND(PRODUCT(D48:G48),2)</f>
        <v>58</v>
      </c>
    </row>
    <row r="49" spans="1:8" x14ac:dyDescent="0.2">
      <c r="A49" s="152"/>
      <c r="B49" s="174"/>
      <c r="C49" s="167"/>
      <c r="D49" s="163"/>
      <c r="E49" s="166"/>
      <c r="F49" s="166"/>
      <c r="G49" s="59" t="str">
        <f>"Total item "&amp;A38</f>
        <v xml:space="preserve">Total item </v>
      </c>
      <c r="H49" s="60">
        <f>SUM(H48:H48)</f>
        <v>58</v>
      </c>
    </row>
    <row r="50" spans="1:8" x14ac:dyDescent="0.2">
      <c r="A50" s="153" t="str">
        <f>'Planilha orç'!A23</f>
        <v>6.0</v>
      </c>
      <c r="B50" s="151" t="s">
        <v>104</v>
      </c>
      <c r="C50" s="153"/>
      <c r="D50" s="154"/>
      <c r="E50" s="155"/>
      <c r="F50" s="156"/>
      <c r="G50" s="157"/>
      <c r="H50" s="158"/>
    </row>
    <row r="51" spans="1:8" ht="33.75" x14ac:dyDescent="0.2">
      <c r="A51" s="176" t="str">
        <f>'Planilha orç'!A24</f>
        <v>6.1</v>
      </c>
      <c r="B51" s="58" t="str">
        <f>'Planilha orç'!D24</f>
        <v>CONCRETAGEM DE VIGAS E LAJES, FCK=25 MPA, PARA LAJES MACIÇAS OU NERVURADAS COM USO DE BOMBA - LANÇAMENTO, ADENSAMENTO E ACABAMENTO. AF_02/2022</v>
      </c>
      <c r="C51" s="176" t="str">
        <f>'Planilha orç'!E24</f>
        <v>M3</v>
      </c>
      <c r="D51" s="154"/>
      <c r="E51" s="155"/>
      <c r="F51" s="156"/>
      <c r="G51" s="157"/>
      <c r="H51" s="158"/>
    </row>
    <row r="52" spans="1:8" x14ac:dyDescent="0.2">
      <c r="A52" s="152"/>
      <c r="B52" s="174" t="s">
        <v>99</v>
      </c>
      <c r="C52" s="167"/>
      <c r="D52" s="163"/>
      <c r="E52" s="166">
        <f>34.8*2</f>
        <v>69.599999999999994</v>
      </c>
      <c r="F52" s="166">
        <v>1</v>
      </c>
      <c r="G52" s="165">
        <v>0.2</v>
      </c>
      <c r="H52" s="168">
        <f t="shared" ref="H52:H55" si="12">ROUND(PRODUCT(D52:G52),2)</f>
        <v>13.92</v>
      </c>
    </row>
    <row r="53" spans="1:8" x14ac:dyDescent="0.2">
      <c r="A53" s="152"/>
      <c r="B53" s="174" t="s">
        <v>121</v>
      </c>
      <c r="C53" s="167"/>
      <c r="D53" s="163"/>
      <c r="E53" s="166">
        <f>34.8*2</f>
        <v>69.599999999999994</v>
      </c>
      <c r="F53" s="166">
        <v>0.2</v>
      </c>
      <c r="G53" s="165">
        <v>0.2</v>
      </c>
      <c r="H53" s="168">
        <f t="shared" si="12"/>
        <v>2.78</v>
      </c>
    </row>
    <row r="54" spans="1:8" x14ac:dyDescent="0.2">
      <c r="A54" s="152"/>
      <c r="B54" s="174" t="s">
        <v>122</v>
      </c>
      <c r="C54" s="167"/>
      <c r="D54" s="163"/>
      <c r="E54" s="166">
        <v>34.799999999999997</v>
      </c>
      <c r="F54" s="166">
        <v>3.3</v>
      </c>
      <c r="G54" s="165">
        <v>0.08</v>
      </c>
      <c r="H54" s="168">
        <f t="shared" si="12"/>
        <v>9.19</v>
      </c>
    </row>
    <row r="55" spans="1:8" x14ac:dyDescent="0.2">
      <c r="A55" s="152"/>
      <c r="B55" s="174" t="s">
        <v>119</v>
      </c>
      <c r="C55" s="167"/>
      <c r="D55" s="163"/>
      <c r="E55" s="166">
        <v>28</v>
      </c>
      <c r="F55" s="166">
        <v>4.3</v>
      </c>
      <c r="G55" s="165">
        <v>0.2</v>
      </c>
      <c r="H55" s="168">
        <f t="shared" si="12"/>
        <v>24.08</v>
      </c>
    </row>
    <row r="56" spans="1:8" x14ac:dyDescent="0.2">
      <c r="A56" s="152"/>
      <c r="B56" s="56"/>
      <c r="C56" s="159"/>
      <c r="D56" s="162"/>
      <c r="E56" s="160"/>
      <c r="F56" s="161"/>
      <c r="G56" s="59" t="str">
        <f>"Total item "&amp;A51</f>
        <v>Total item 6.1</v>
      </c>
      <c r="H56" s="60">
        <f>SUM(H52:H55)</f>
        <v>49.97</v>
      </c>
    </row>
    <row r="57" spans="1:8" x14ac:dyDescent="0.2">
      <c r="A57" s="153" t="str">
        <f>'Planilha orç'!A25</f>
        <v>7.0</v>
      </c>
      <c r="B57" s="151" t="str">
        <f>'Planilha orç'!D25</f>
        <v>PINTURAS</v>
      </c>
      <c r="C57" s="153"/>
      <c r="D57" s="154"/>
      <c r="E57" s="155"/>
      <c r="F57" s="156"/>
      <c r="G57" s="157"/>
      <c r="H57" s="158"/>
    </row>
    <row r="58" spans="1:8" ht="22.5" x14ac:dyDescent="0.2">
      <c r="A58" s="176" t="str">
        <f>'Planilha orç'!A26</f>
        <v>7.1</v>
      </c>
      <c r="B58" s="58" t="str">
        <f>'Planilha orç'!D26</f>
        <v>APLICAÇÃO MANUAL DE PINTURA COM TINTA LÁTEX ACRÍLICA EM PAREDES, DUAS DEMÃOS. AF_06/2014</v>
      </c>
      <c r="C58" s="176" t="str">
        <f>'Planilha orç'!E26</f>
        <v>M2</v>
      </c>
      <c r="D58" s="154"/>
      <c r="E58" s="155"/>
      <c r="F58" s="156"/>
      <c r="G58" s="157"/>
      <c r="H58" s="158"/>
    </row>
    <row r="59" spans="1:8" x14ac:dyDescent="0.2">
      <c r="A59" s="152"/>
      <c r="B59" s="174" t="s">
        <v>162</v>
      </c>
      <c r="C59" s="167"/>
      <c r="D59" s="163">
        <v>2</v>
      </c>
      <c r="E59" s="166">
        <v>1.9</v>
      </c>
      <c r="F59" s="166">
        <v>1.2</v>
      </c>
      <c r="G59" s="165">
        <v>58</v>
      </c>
      <c r="H59" s="168">
        <f>PRODUCT(D59,E59,F59,G59)</f>
        <v>264.47999999999996</v>
      </c>
    </row>
    <row r="60" spans="1:8" x14ac:dyDescent="0.2">
      <c r="A60" s="152"/>
      <c r="B60" s="56"/>
      <c r="C60" s="159"/>
      <c r="D60" s="162"/>
      <c r="E60" s="160"/>
      <c r="F60" s="161"/>
      <c r="G60" s="59" t="str">
        <f>"Total item "&amp;A58</f>
        <v>Total item 7.1</v>
      </c>
      <c r="H60" s="60">
        <f>SUM(H59)</f>
        <v>264.47999999999996</v>
      </c>
    </row>
    <row r="61" spans="1:8" ht="22.5" x14ac:dyDescent="0.2">
      <c r="A61" s="176" t="str">
        <f>'Planilha orç'!A27</f>
        <v>7.2</v>
      </c>
      <c r="B61" s="58" t="str">
        <f>'Planilha orç'!D27</f>
        <v>LIXAMENTO MANUAL EM SUPERFÍCIES METÁLICAS EM OBRA. AF_01/2020</v>
      </c>
      <c r="C61" s="176" t="str">
        <f>'Planilha orç'!E27</f>
        <v>M2</v>
      </c>
      <c r="D61" s="154"/>
      <c r="E61" s="155"/>
      <c r="F61" s="156"/>
      <c r="G61" s="157"/>
      <c r="H61" s="158"/>
    </row>
    <row r="62" spans="1:8" x14ac:dyDescent="0.2">
      <c r="A62" s="152"/>
      <c r="B62" s="174" t="s">
        <v>128</v>
      </c>
      <c r="C62" s="167"/>
      <c r="D62" s="163">
        <v>4</v>
      </c>
      <c r="E62" s="166">
        <v>34.799999999999997</v>
      </c>
      <c r="F62" s="166">
        <v>1.2</v>
      </c>
      <c r="G62" s="165"/>
      <c r="H62" s="168">
        <f>PRODUCT(D62,E62,F62)</f>
        <v>167.04</v>
      </c>
    </row>
    <row r="63" spans="1:8" x14ac:dyDescent="0.2">
      <c r="A63" s="152"/>
      <c r="B63" s="56"/>
      <c r="C63" s="159"/>
      <c r="D63" s="162"/>
      <c r="E63" s="160"/>
      <c r="F63" s="161"/>
      <c r="G63" s="59" t="str">
        <f>"Total item "&amp;A61</f>
        <v>Total item 7.2</v>
      </c>
      <c r="H63" s="60">
        <f>SUM(H62)</f>
        <v>167.04</v>
      </c>
    </row>
    <row r="64" spans="1:8" ht="33.75" x14ac:dyDescent="0.2">
      <c r="A64" s="176" t="str">
        <f>'Planilha orç'!A28</f>
        <v>7.3</v>
      </c>
      <c r="B64" s="58" t="str">
        <f>'Planilha orç'!D28</f>
        <v>PINTURA COM TINTA ALQUÍDICA DE FUNDO (TIPO ZARCÃO) PULVERIZADA SOBRE PERFIL METÁLICO EXECUTADO EM FÁBRICA (POR DEMÃO). AF_01/2020_P</v>
      </c>
      <c r="C64" s="176" t="str">
        <f>'Planilha orç'!E28</f>
        <v>M2</v>
      </c>
      <c r="D64" s="154"/>
      <c r="E64" s="155"/>
      <c r="F64" s="156"/>
      <c r="G64" s="157"/>
      <c r="H64" s="158"/>
    </row>
    <row r="65" spans="1:9" x14ac:dyDescent="0.2">
      <c r="A65" s="152"/>
      <c r="B65" s="174" t="s">
        <v>142</v>
      </c>
      <c r="C65" s="167"/>
      <c r="D65" s="163">
        <v>8</v>
      </c>
      <c r="E65" s="166">
        <v>34.799999999999997</v>
      </c>
      <c r="F65" s="166">
        <v>1.2</v>
      </c>
      <c r="G65" s="165"/>
      <c r="H65" s="168">
        <f>PRODUCT(D65,E65,F65)</f>
        <v>334.08</v>
      </c>
    </row>
    <row r="66" spans="1:9" x14ac:dyDescent="0.2">
      <c r="A66" s="152"/>
      <c r="B66" s="56"/>
      <c r="C66" s="159"/>
      <c r="D66" s="162"/>
      <c r="E66" s="160"/>
      <c r="F66" s="161"/>
      <c r="G66" s="59" t="str">
        <f>"Total item "&amp;A64</f>
        <v>Total item 7.3</v>
      </c>
      <c r="H66" s="60">
        <f>SUM(H65)</f>
        <v>334.08</v>
      </c>
    </row>
    <row r="67" spans="1:9" x14ac:dyDescent="0.2">
      <c r="A67" s="153" t="str">
        <f>'Planilha orç'!A29</f>
        <v>8.0</v>
      </c>
      <c r="B67" s="151" t="str">
        <f>'Planilha orç'!D29</f>
        <v>POSTE METALICO</v>
      </c>
      <c r="C67" s="153"/>
      <c r="D67" s="154"/>
      <c r="E67" s="155"/>
      <c r="F67" s="156"/>
      <c r="G67" s="157"/>
      <c r="H67" s="158"/>
    </row>
    <row r="68" spans="1:9" ht="56.25" x14ac:dyDescent="0.2">
      <c r="A68" s="176" t="str">
        <f>'Planilha orç'!A30</f>
        <v>8.1</v>
      </c>
      <c r="B68" s="58" t="str">
        <f>'Planilha orç'!D30</f>
        <v>POSTE CONICO CONTINUO EM ACO GALVANIZADO, CURVO, BRACO SIMPLES, FLANGEADO, H = 7 M, DIAMETRO INFERIOR = *125* MM, INCLUSIVE LUMINARIA DE LED PARA ILUMINACAO PUBLICA, DE 138 W ATE 180 W, INVOLUCRO EM ALUMINIO OU ACO INOX - FORNECIMENTO E INSTALACAO.</v>
      </c>
      <c r="C68" s="176"/>
      <c r="D68" s="154"/>
      <c r="E68" s="155"/>
      <c r="F68" s="156"/>
      <c r="G68" s="157"/>
      <c r="H68" s="158"/>
    </row>
    <row r="69" spans="1:9" x14ac:dyDescent="0.2">
      <c r="A69" s="152"/>
      <c r="B69" s="174" t="s">
        <v>189</v>
      </c>
      <c r="C69" s="167" t="s">
        <v>2</v>
      </c>
      <c r="D69" s="163"/>
      <c r="E69" s="166">
        <v>4</v>
      </c>
      <c r="F69" s="166">
        <v>1</v>
      </c>
      <c r="G69" s="165">
        <v>1</v>
      </c>
      <c r="H69" s="168">
        <f t="shared" ref="H69" si="13">ROUND(PRODUCT(D69:G69),2)</f>
        <v>4</v>
      </c>
    </row>
    <row r="70" spans="1:9" x14ac:dyDescent="0.2">
      <c r="A70" s="152"/>
      <c r="B70" s="56"/>
      <c r="C70" s="159"/>
      <c r="D70" s="162"/>
      <c r="E70" s="160"/>
      <c r="F70" s="161"/>
      <c r="G70" s="59" t="str">
        <f>"Total item "&amp;A65</f>
        <v xml:space="preserve">Total item </v>
      </c>
      <c r="H70" s="60">
        <f>SUM(H69)</f>
        <v>4</v>
      </c>
    </row>
    <row r="71" spans="1:9" x14ac:dyDescent="0.2">
      <c r="A71" s="153" t="str">
        <f>'Planilha orç'!A31</f>
        <v>9.0</v>
      </c>
      <c r="B71" s="151" t="str">
        <f>'Planilha orç'!D31</f>
        <v>ADMIN. LOCAL</v>
      </c>
      <c r="C71" s="153"/>
      <c r="D71" s="154"/>
      <c r="E71" s="155"/>
      <c r="F71" s="156"/>
      <c r="G71" s="157"/>
      <c r="H71" s="158"/>
    </row>
    <row r="72" spans="1:9" ht="22.5" x14ac:dyDescent="0.2">
      <c r="A72" s="176" t="str">
        <f>'Planilha orç'!A32</f>
        <v>9.1</v>
      </c>
      <c r="B72" s="58" t="str">
        <f>'Planilha orç'!D32</f>
        <v>ENGENHEIRO CIVIL DE OBRA JUNIOR COM ENCARGOS COMPLEMENTARES</v>
      </c>
      <c r="C72" s="176"/>
      <c r="D72" s="187"/>
      <c r="E72" s="155"/>
      <c r="F72" s="156"/>
      <c r="G72" s="157"/>
      <c r="H72" s="158"/>
    </row>
    <row r="73" spans="1:9" x14ac:dyDescent="0.2">
      <c r="A73" s="152"/>
      <c r="B73" s="174"/>
      <c r="C73" s="167" t="s">
        <v>16</v>
      </c>
      <c r="D73" s="188">
        <v>60</v>
      </c>
      <c r="E73" s="166"/>
      <c r="F73" s="166"/>
      <c r="G73" s="165"/>
      <c r="H73" s="168">
        <f>PRODUCT(D73,E73,F73)</f>
        <v>60</v>
      </c>
    </row>
    <row r="74" spans="1:9" x14ac:dyDescent="0.2">
      <c r="A74" s="152"/>
      <c r="B74" s="174"/>
      <c r="C74" s="167"/>
      <c r="D74" s="163"/>
      <c r="E74" s="166"/>
      <c r="F74" s="166"/>
      <c r="G74" s="59" t="str">
        <f>"Total item "&amp;A72</f>
        <v>Total item 9.1</v>
      </c>
      <c r="H74" s="60">
        <f>SUM(H73)</f>
        <v>60</v>
      </c>
    </row>
    <row r="75" spans="1:9" x14ac:dyDescent="0.2">
      <c r="A75" s="176" t="str">
        <f>'Planilha orç'!A33</f>
        <v>9.2</v>
      </c>
      <c r="B75" s="58" t="str">
        <f>'Planilha orç'!D33</f>
        <v>ENCARREGADO GERAL COM ENCARGOS COMPLEMENTARES</v>
      </c>
      <c r="C75" s="176"/>
      <c r="D75" s="187"/>
      <c r="E75" s="155"/>
      <c r="F75" s="156"/>
      <c r="G75" s="157"/>
      <c r="H75" s="158"/>
    </row>
    <row r="76" spans="1:9" x14ac:dyDescent="0.2">
      <c r="A76" s="152"/>
      <c r="B76" s="174"/>
      <c r="C76" s="167" t="s">
        <v>16</v>
      </c>
      <c r="D76" s="188">
        <v>200</v>
      </c>
      <c r="E76" s="166"/>
      <c r="F76" s="166"/>
      <c r="G76" s="165"/>
      <c r="H76" s="168">
        <f>PRODUCT(D76,E76,F76)</f>
        <v>200</v>
      </c>
    </row>
    <row r="77" spans="1:9" x14ac:dyDescent="0.2">
      <c r="A77" s="152"/>
      <c r="B77" s="152"/>
      <c r="C77" s="167"/>
      <c r="D77" s="163"/>
      <c r="E77" s="166"/>
      <c r="F77" s="166"/>
      <c r="G77" s="59" t="str">
        <f>"Total item "&amp;A75</f>
        <v>Total item 9.2</v>
      </c>
      <c r="H77" s="60">
        <f>SUM(H76)</f>
        <v>200</v>
      </c>
      <c r="I77" s="60"/>
    </row>
    <row r="78" spans="1:9" x14ac:dyDescent="0.2">
      <c r="A78" s="152"/>
      <c r="B78" s="174"/>
      <c r="C78" s="167"/>
      <c r="D78" s="163"/>
      <c r="E78" s="166"/>
      <c r="F78" s="166"/>
      <c r="G78" s="165"/>
      <c r="H78" s="168"/>
    </row>
    <row r="79" spans="1:9" x14ac:dyDescent="0.2">
      <c r="A79" s="152"/>
      <c r="B79" s="174"/>
      <c r="C79" s="167"/>
      <c r="D79" s="163"/>
      <c r="E79" s="166"/>
      <c r="F79" s="166"/>
      <c r="G79" s="165"/>
      <c r="H79" s="168"/>
    </row>
    <row r="80" spans="1:9" x14ac:dyDescent="0.2">
      <c r="A80" s="152"/>
      <c r="B80" s="174"/>
      <c r="C80" s="167"/>
      <c r="D80" s="163"/>
      <c r="E80" s="166"/>
      <c r="F80" s="166"/>
      <c r="G80" s="165"/>
      <c r="H80" s="168"/>
    </row>
    <row r="81" spans="1:8" x14ac:dyDescent="0.2">
      <c r="A81" s="152"/>
      <c r="B81" s="174"/>
      <c r="C81" s="167"/>
      <c r="D81" s="163"/>
      <c r="E81" s="166"/>
      <c r="F81" s="166"/>
      <c r="G81" s="165"/>
      <c r="H81" s="168"/>
    </row>
    <row r="82" spans="1:8" x14ac:dyDescent="0.2">
      <c r="A82" s="152"/>
      <c r="B82" s="174"/>
      <c r="C82" s="167"/>
      <c r="D82" s="163"/>
      <c r="E82" s="166"/>
      <c r="F82" s="166"/>
      <c r="G82" s="165"/>
      <c r="H82" s="168"/>
    </row>
    <row r="83" spans="1:8" x14ac:dyDescent="0.2">
      <c r="A83" s="152"/>
      <c r="B83" s="174"/>
      <c r="C83" s="167"/>
      <c r="D83" s="163"/>
      <c r="E83" s="166"/>
      <c r="F83" s="166"/>
      <c r="G83" s="165"/>
      <c r="H83" s="168"/>
    </row>
    <row r="84" spans="1:8" x14ac:dyDescent="0.2">
      <c r="A84" s="152"/>
      <c r="B84" s="174"/>
      <c r="C84" s="167"/>
      <c r="D84" s="163"/>
      <c r="E84" s="166"/>
      <c r="F84" s="166"/>
      <c r="G84" s="165"/>
      <c r="H84" s="168"/>
    </row>
    <row r="85" spans="1:8" x14ac:dyDescent="0.2">
      <c r="A85" s="152"/>
      <c r="B85" s="174"/>
      <c r="C85" s="167"/>
      <c r="D85" s="163"/>
      <c r="E85" s="166"/>
      <c r="F85" s="166"/>
      <c r="G85" s="165"/>
      <c r="H85" s="168"/>
    </row>
    <row r="86" spans="1:8" x14ac:dyDescent="0.2">
      <c r="A86" s="152"/>
      <c r="B86" s="174"/>
      <c r="C86" s="167"/>
      <c r="D86" s="163"/>
      <c r="E86" s="166"/>
      <c r="F86" s="166"/>
      <c r="G86" s="165"/>
      <c r="H86" s="168"/>
    </row>
    <row r="87" spans="1:8" x14ac:dyDescent="0.2">
      <c r="A87" s="152"/>
      <c r="B87" s="56"/>
      <c r="C87" s="159"/>
      <c r="D87" s="162"/>
      <c r="E87" s="160"/>
      <c r="F87" s="161"/>
      <c r="G87" s="59"/>
      <c r="H87" s="168"/>
    </row>
    <row r="88" spans="1:8" x14ac:dyDescent="0.2">
      <c r="A88" s="177"/>
      <c r="B88" s="178"/>
      <c r="C88" s="179"/>
      <c r="D88" s="180"/>
      <c r="E88" s="181"/>
      <c r="F88" s="182"/>
      <c r="G88" s="183"/>
      <c r="H88" s="184"/>
    </row>
    <row r="89" spans="1:8" x14ac:dyDescent="0.2">
      <c r="A89" s="177"/>
      <c r="B89" s="178"/>
      <c r="C89" s="179"/>
      <c r="D89" s="180"/>
      <c r="E89" s="181"/>
      <c r="F89" s="182"/>
      <c r="G89" s="183"/>
      <c r="H89" s="184"/>
    </row>
    <row r="90" spans="1:8" x14ac:dyDescent="0.2">
      <c r="A90" s="177"/>
      <c r="B90" s="178"/>
      <c r="C90" s="179"/>
      <c r="D90" s="180"/>
      <c r="E90" s="181"/>
      <c r="F90" s="182"/>
      <c r="G90" s="183"/>
      <c r="H90" s="184"/>
    </row>
    <row r="91" spans="1:8" x14ac:dyDescent="0.2">
      <c r="A91" s="177"/>
      <c r="B91" s="178"/>
      <c r="C91" s="179"/>
      <c r="D91" s="180"/>
      <c r="E91" s="181"/>
      <c r="F91" s="182"/>
      <c r="G91" s="183"/>
      <c r="H91" s="184"/>
    </row>
    <row r="92" spans="1:8" x14ac:dyDescent="0.2">
      <c r="A92" s="177"/>
      <c r="B92" s="178"/>
      <c r="C92" s="179"/>
      <c r="D92" s="180"/>
      <c r="E92" s="181"/>
      <c r="F92" s="182"/>
      <c r="G92" s="183"/>
      <c r="H92" s="184"/>
    </row>
    <row r="93" spans="1:8" x14ac:dyDescent="0.2">
      <c r="A93" s="177"/>
      <c r="B93" s="178"/>
      <c r="C93" s="179"/>
      <c r="D93" s="180"/>
      <c r="E93" s="181"/>
      <c r="F93" s="182"/>
      <c r="G93" s="183"/>
      <c r="H93" s="184"/>
    </row>
  </sheetData>
  <autoFilter ref="A6:H6"/>
  <mergeCells count="4">
    <mergeCell ref="A1:H1"/>
    <mergeCell ref="A4:H4"/>
    <mergeCell ref="A2:H2"/>
    <mergeCell ref="A3:H3"/>
  </mergeCells>
  <phoneticPr fontId="14" type="noConversion"/>
  <printOptions horizontalCentered="1"/>
  <pageMargins left="0.51181102362204722" right="0.51181102362204722" top="1.9685039370078741" bottom="0.78740157480314965" header="0.31496062992125984" footer="0.31496062992125984"/>
  <pageSetup paperSize="9" scale="64" fitToHeight="0" orientation="portrait" r:id="rId1"/>
  <headerFooter>
    <oddHeader>&amp;C&amp;G</oddHeader>
  </headerFooter>
  <rowBreaks count="1" manualBreakCount="1">
    <brk id="93" max="7" man="1"/>
  </rowBreaks>
  <colBreaks count="1" manualBreakCount="1">
    <brk id="8" max="1048575" man="1"/>
  </colBreaks>
  <ignoredErrors>
    <ignoredError sqref="H32" formula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305"/>
  <sheetViews>
    <sheetView view="pageBreakPreview" topLeftCell="A7" zoomScale="111" zoomScaleNormal="100" zoomScaleSheetLayoutView="111" workbookViewId="0">
      <selection activeCell="B8" sqref="B8"/>
    </sheetView>
  </sheetViews>
  <sheetFormatPr defaultRowHeight="11.25" x14ac:dyDescent="0.2"/>
  <cols>
    <col min="1" max="1" width="19.7109375" style="61" customWidth="1"/>
    <col min="2" max="2" width="20.7109375" style="61" customWidth="1"/>
    <col min="3" max="3" width="8.85546875" style="61"/>
    <col min="4" max="4" width="9" style="61" customWidth="1"/>
    <col min="5" max="5" width="9.5703125" style="61" customWidth="1"/>
    <col min="6" max="6" width="12.140625" style="61" customWidth="1"/>
    <col min="7" max="256" width="8.85546875" style="61"/>
    <col min="257" max="257" width="17.5703125" style="61" customWidth="1"/>
    <col min="258" max="258" width="47.5703125" style="61" customWidth="1"/>
    <col min="259" max="259" width="8.85546875" style="61"/>
    <col min="260" max="260" width="10.28515625" style="61" customWidth="1"/>
    <col min="261" max="261" width="11.7109375" style="61" customWidth="1"/>
    <col min="262" max="262" width="15.85546875" style="61" customWidth="1"/>
    <col min="263" max="512" width="8.85546875" style="61"/>
    <col min="513" max="513" width="17.5703125" style="61" customWidth="1"/>
    <col min="514" max="514" width="47.5703125" style="61" customWidth="1"/>
    <col min="515" max="515" width="8.85546875" style="61"/>
    <col min="516" max="516" width="10.28515625" style="61" customWidth="1"/>
    <col min="517" max="517" width="11.7109375" style="61" customWidth="1"/>
    <col min="518" max="518" width="15.85546875" style="61" customWidth="1"/>
    <col min="519" max="768" width="8.85546875" style="61"/>
    <col min="769" max="769" width="17.5703125" style="61" customWidth="1"/>
    <col min="770" max="770" width="47.5703125" style="61" customWidth="1"/>
    <col min="771" max="771" width="8.85546875" style="61"/>
    <col min="772" max="772" width="10.28515625" style="61" customWidth="1"/>
    <col min="773" max="773" width="11.7109375" style="61" customWidth="1"/>
    <col min="774" max="774" width="15.85546875" style="61" customWidth="1"/>
    <col min="775" max="1024" width="8.85546875" style="61"/>
    <col min="1025" max="1025" width="17.5703125" style="61" customWidth="1"/>
    <col min="1026" max="1026" width="47.5703125" style="61" customWidth="1"/>
    <col min="1027" max="1027" width="8.85546875" style="61"/>
    <col min="1028" max="1028" width="10.28515625" style="61" customWidth="1"/>
    <col min="1029" max="1029" width="11.7109375" style="61" customWidth="1"/>
    <col min="1030" max="1030" width="15.85546875" style="61" customWidth="1"/>
    <col min="1031" max="1280" width="8.85546875" style="61"/>
    <col min="1281" max="1281" width="17.5703125" style="61" customWidth="1"/>
    <col min="1282" max="1282" width="47.5703125" style="61" customWidth="1"/>
    <col min="1283" max="1283" width="8.85546875" style="61"/>
    <col min="1284" max="1284" width="10.28515625" style="61" customWidth="1"/>
    <col min="1285" max="1285" width="11.7109375" style="61" customWidth="1"/>
    <col min="1286" max="1286" width="15.85546875" style="61" customWidth="1"/>
    <col min="1287" max="1536" width="8.85546875" style="61"/>
    <col min="1537" max="1537" width="17.5703125" style="61" customWidth="1"/>
    <col min="1538" max="1538" width="47.5703125" style="61" customWidth="1"/>
    <col min="1539" max="1539" width="8.85546875" style="61"/>
    <col min="1540" max="1540" width="10.28515625" style="61" customWidth="1"/>
    <col min="1541" max="1541" width="11.7109375" style="61" customWidth="1"/>
    <col min="1542" max="1542" width="15.85546875" style="61" customWidth="1"/>
    <col min="1543" max="1792" width="8.85546875" style="61"/>
    <col min="1793" max="1793" width="17.5703125" style="61" customWidth="1"/>
    <col min="1794" max="1794" width="47.5703125" style="61" customWidth="1"/>
    <col min="1795" max="1795" width="8.85546875" style="61"/>
    <col min="1796" max="1796" width="10.28515625" style="61" customWidth="1"/>
    <col min="1797" max="1797" width="11.7109375" style="61" customWidth="1"/>
    <col min="1798" max="1798" width="15.85546875" style="61" customWidth="1"/>
    <col min="1799" max="2048" width="8.85546875" style="61"/>
    <col min="2049" max="2049" width="17.5703125" style="61" customWidth="1"/>
    <col min="2050" max="2050" width="47.5703125" style="61" customWidth="1"/>
    <col min="2051" max="2051" width="8.85546875" style="61"/>
    <col min="2052" max="2052" width="10.28515625" style="61" customWidth="1"/>
    <col min="2053" max="2053" width="11.7109375" style="61" customWidth="1"/>
    <col min="2054" max="2054" width="15.85546875" style="61" customWidth="1"/>
    <col min="2055" max="2304" width="8.85546875" style="61"/>
    <col min="2305" max="2305" width="17.5703125" style="61" customWidth="1"/>
    <col min="2306" max="2306" width="47.5703125" style="61" customWidth="1"/>
    <col min="2307" max="2307" width="8.85546875" style="61"/>
    <col min="2308" max="2308" width="10.28515625" style="61" customWidth="1"/>
    <col min="2309" max="2309" width="11.7109375" style="61" customWidth="1"/>
    <col min="2310" max="2310" width="15.85546875" style="61" customWidth="1"/>
    <col min="2311" max="2560" width="8.85546875" style="61"/>
    <col min="2561" max="2561" width="17.5703125" style="61" customWidth="1"/>
    <col min="2562" max="2562" width="47.5703125" style="61" customWidth="1"/>
    <col min="2563" max="2563" width="8.85546875" style="61"/>
    <col min="2564" max="2564" width="10.28515625" style="61" customWidth="1"/>
    <col min="2565" max="2565" width="11.7109375" style="61" customWidth="1"/>
    <col min="2566" max="2566" width="15.85546875" style="61" customWidth="1"/>
    <col min="2567" max="2816" width="8.85546875" style="61"/>
    <col min="2817" max="2817" width="17.5703125" style="61" customWidth="1"/>
    <col min="2818" max="2818" width="47.5703125" style="61" customWidth="1"/>
    <col min="2819" max="2819" width="8.85546875" style="61"/>
    <col min="2820" max="2820" width="10.28515625" style="61" customWidth="1"/>
    <col min="2821" max="2821" width="11.7109375" style="61" customWidth="1"/>
    <col min="2822" max="2822" width="15.85546875" style="61" customWidth="1"/>
    <col min="2823" max="3072" width="8.85546875" style="61"/>
    <col min="3073" max="3073" width="17.5703125" style="61" customWidth="1"/>
    <col min="3074" max="3074" width="47.5703125" style="61" customWidth="1"/>
    <col min="3075" max="3075" width="8.85546875" style="61"/>
    <col min="3076" max="3076" width="10.28515625" style="61" customWidth="1"/>
    <col min="3077" max="3077" width="11.7109375" style="61" customWidth="1"/>
    <col min="3078" max="3078" width="15.85546875" style="61" customWidth="1"/>
    <col min="3079" max="3328" width="8.85546875" style="61"/>
    <col min="3329" max="3329" width="17.5703125" style="61" customWidth="1"/>
    <col min="3330" max="3330" width="47.5703125" style="61" customWidth="1"/>
    <col min="3331" max="3331" width="8.85546875" style="61"/>
    <col min="3332" max="3332" width="10.28515625" style="61" customWidth="1"/>
    <col min="3333" max="3333" width="11.7109375" style="61" customWidth="1"/>
    <col min="3334" max="3334" width="15.85546875" style="61" customWidth="1"/>
    <col min="3335" max="3584" width="8.85546875" style="61"/>
    <col min="3585" max="3585" width="17.5703125" style="61" customWidth="1"/>
    <col min="3586" max="3586" width="47.5703125" style="61" customWidth="1"/>
    <col min="3587" max="3587" width="8.85546875" style="61"/>
    <col min="3588" max="3588" width="10.28515625" style="61" customWidth="1"/>
    <col min="3589" max="3589" width="11.7109375" style="61" customWidth="1"/>
    <col min="3590" max="3590" width="15.85546875" style="61" customWidth="1"/>
    <col min="3591" max="3840" width="8.85546875" style="61"/>
    <col min="3841" max="3841" width="17.5703125" style="61" customWidth="1"/>
    <col min="3842" max="3842" width="47.5703125" style="61" customWidth="1"/>
    <col min="3843" max="3843" width="8.85546875" style="61"/>
    <col min="3844" max="3844" width="10.28515625" style="61" customWidth="1"/>
    <col min="3845" max="3845" width="11.7109375" style="61" customWidth="1"/>
    <col min="3846" max="3846" width="15.85546875" style="61" customWidth="1"/>
    <col min="3847" max="4096" width="8.85546875" style="61"/>
    <col min="4097" max="4097" width="17.5703125" style="61" customWidth="1"/>
    <col min="4098" max="4098" width="47.5703125" style="61" customWidth="1"/>
    <col min="4099" max="4099" width="8.85546875" style="61"/>
    <col min="4100" max="4100" width="10.28515625" style="61" customWidth="1"/>
    <col min="4101" max="4101" width="11.7109375" style="61" customWidth="1"/>
    <col min="4102" max="4102" width="15.85546875" style="61" customWidth="1"/>
    <col min="4103" max="4352" width="8.85546875" style="61"/>
    <col min="4353" max="4353" width="17.5703125" style="61" customWidth="1"/>
    <col min="4354" max="4354" width="47.5703125" style="61" customWidth="1"/>
    <col min="4355" max="4355" width="8.85546875" style="61"/>
    <col min="4356" max="4356" width="10.28515625" style="61" customWidth="1"/>
    <col min="4357" max="4357" width="11.7109375" style="61" customWidth="1"/>
    <col min="4358" max="4358" width="15.85546875" style="61" customWidth="1"/>
    <col min="4359" max="4608" width="8.85546875" style="61"/>
    <col min="4609" max="4609" width="17.5703125" style="61" customWidth="1"/>
    <col min="4610" max="4610" width="47.5703125" style="61" customWidth="1"/>
    <col min="4611" max="4611" width="8.85546875" style="61"/>
    <col min="4612" max="4612" width="10.28515625" style="61" customWidth="1"/>
    <col min="4613" max="4613" width="11.7109375" style="61" customWidth="1"/>
    <col min="4614" max="4614" width="15.85546875" style="61" customWidth="1"/>
    <col min="4615" max="4864" width="8.85546875" style="61"/>
    <col min="4865" max="4865" width="17.5703125" style="61" customWidth="1"/>
    <col min="4866" max="4866" width="47.5703125" style="61" customWidth="1"/>
    <col min="4867" max="4867" width="8.85546875" style="61"/>
    <col min="4868" max="4868" width="10.28515625" style="61" customWidth="1"/>
    <col min="4869" max="4869" width="11.7109375" style="61" customWidth="1"/>
    <col min="4870" max="4870" width="15.85546875" style="61" customWidth="1"/>
    <col min="4871" max="5120" width="8.85546875" style="61"/>
    <col min="5121" max="5121" width="17.5703125" style="61" customWidth="1"/>
    <col min="5122" max="5122" width="47.5703125" style="61" customWidth="1"/>
    <col min="5123" max="5123" width="8.85546875" style="61"/>
    <col min="5124" max="5124" width="10.28515625" style="61" customWidth="1"/>
    <col min="5125" max="5125" width="11.7109375" style="61" customWidth="1"/>
    <col min="5126" max="5126" width="15.85546875" style="61" customWidth="1"/>
    <col min="5127" max="5376" width="8.85546875" style="61"/>
    <col min="5377" max="5377" width="17.5703125" style="61" customWidth="1"/>
    <col min="5378" max="5378" width="47.5703125" style="61" customWidth="1"/>
    <col min="5379" max="5379" width="8.85546875" style="61"/>
    <col min="5380" max="5380" width="10.28515625" style="61" customWidth="1"/>
    <col min="5381" max="5381" width="11.7109375" style="61" customWidth="1"/>
    <col min="5382" max="5382" width="15.85546875" style="61" customWidth="1"/>
    <col min="5383" max="5632" width="8.85546875" style="61"/>
    <col min="5633" max="5633" width="17.5703125" style="61" customWidth="1"/>
    <col min="5634" max="5634" width="47.5703125" style="61" customWidth="1"/>
    <col min="5635" max="5635" width="8.85546875" style="61"/>
    <col min="5636" max="5636" width="10.28515625" style="61" customWidth="1"/>
    <col min="5637" max="5637" width="11.7109375" style="61" customWidth="1"/>
    <col min="5638" max="5638" width="15.85546875" style="61" customWidth="1"/>
    <col min="5639" max="5888" width="8.85546875" style="61"/>
    <col min="5889" max="5889" width="17.5703125" style="61" customWidth="1"/>
    <col min="5890" max="5890" width="47.5703125" style="61" customWidth="1"/>
    <col min="5891" max="5891" width="8.85546875" style="61"/>
    <col min="5892" max="5892" width="10.28515625" style="61" customWidth="1"/>
    <col min="5893" max="5893" width="11.7109375" style="61" customWidth="1"/>
    <col min="5894" max="5894" width="15.85546875" style="61" customWidth="1"/>
    <col min="5895" max="6144" width="8.85546875" style="61"/>
    <col min="6145" max="6145" width="17.5703125" style="61" customWidth="1"/>
    <col min="6146" max="6146" width="47.5703125" style="61" customWidth="1"/>
    <col min="6147" max="6147" width="8.85546875" style="61"/>
    <col min="6148" max="6148" width="10.28515625" style="61" customWidth="1"/>
    <col min="6149" max="6149" width="11.7109375" style="61" customWidth="1"/>
    <col min="6150" max="6150" width="15.85546875" style="61" customWidth="1"/>
    <col min="6151" max="6400" width="8.85546875" style="61"/>
    <col min="6401" max="6401" width="17.5703125" style="61" customWidth="1"/>
    <col min="6402" max="6402" width="47.5703125" style="61" customWidth="1"/>
    <col min="6403" max="6403" width="8.85546875" style="61"/>
    <col min="6404" max="6404" width="10.28515625" style="61" customWidth="1"/>
    <col min="6405" max="6405" width="11.7109375" style="61" customWidth="1"/>
    <col min="6406" max="6406" width="15.85546875" style="61" customWidth="1"/>
    <col min="6407" max="6656" width="8.85546875" style="61"/>
    <col min="6657" max="6657" width="17.5703125" style="61" customWidth="1"/>
    <col min="6658" max="6658" width="47.5703125" style="61" customWidth="1"/>
    <col min="6659" max="6659" width="8.85546875" style="61"/>
    <col min="6660" max="6660" width="10.28515625" style="61" customWidth="1"/>
    <col min="6661" max="6661" width="11.7109375" style="61" customWidth="1"/>
    <col min="6662" max="6662" width="15.85546875" style="61" customWidth="1"/>
    <col min="6663" max="6912" width="8.85546875" style="61"/>
    <col min="6913" max="6913" width="17.5703125" style="61" customWidth="1"/>
    <col min="6914" max="6914" width="47.5703125" style="61" customWidth="1"/>
    <col min="6915" max="6915" width="8.85546875" style="61"/>
    <col min="6916" max="6916" width="10.28515625" style="61" customWidth="1"/>
    <col min="6917" max="6917" width="11.7109375" style="61" customWidth="1"/>
    <col min="6918" max="6918" width="15.85546875" style="61" customWidth="1"/>
    <col min="6919" max="7168" width="8.85546875" style="61"/>
    <col min="7169" max="7169" width="17.5703125" style="61" customWidth="1"/>
    <col min="7170" max="7170" width="47.5703125" style="61" customWidth="1"/>
    <col min="7171" max="7171" width="8.85546875" style="61"/>
    <col min="7172" max="7172" width="10.28515625" style="61" customWidth="1"/>
    <col min="7173" max="7173" width="11.7109375" style="61" customWidth="1"/>
    <col min="7174" max="7174" width="15.85546875" style="61" customWidth="1"/>
    <col min="7175" max="7424" width="8.85546875" style="61"/>
    <col min="7425" max="7425" width="17.5703125" style="61" customWidth="1"/>
    <col min="7426" max="7426" width="47.5703125" style="61" customWidth="1"/>
    <col min="7427" max="7427" width="8.85546875" style="61"/>
    <col min="7428" max="7428" width="10.28515625" style="61" customWidth="1"/>
    <col min="7429" max="7429" width="11.7109375" style="61" customWidth="1"/>
    <col min="7430" max="7430" width="15.85546875" style="61" customWidth="1"/>
    <col min="7431" max="7680" width="8.85546875" style="61"/>
    <col min="7681" max="7681" width="17.5703125" style="61" customWidth="1"/>
    <col min="7682" max="7682" width="47.5703125" style="61" customWidth="1"/>
    <col min="7683" max="7683" width="8.85546875" style="61"/>
    <col min="7684" max="7684" width="10.28515625" style="61" customWidth="1"/>
    <col min="7685" max="7685" width="11.7109375" style="61" customWidth="1"/>
    <col min="7686" max="7686" width="15.85546875" style="61" customWidth="1"/>
    <col min="7687" max="7936" width="8.85546875" style="61"/>
    <col min="7937" max="7937" width="17.5703125" style="61" customWidth="1"/>
    <col min="7938" max="7938" width="47.5703125" style="61" customWidth="1"/>
    <col min="7939" max="7939" width="8.85546875" style="61"/>
    <col min="7940" max="7940" width="10.28515625" style="61" customWidth="1"/>
    <col min="7941" max="7941" width="11.7109375" style="61" customWidth="1"/>
    <col min="7942" max="7942" width="15.85546875" style="61" customWidth="1"/>
    <col min="7943" max="8192" width="8.85546875" style="61"/>
    <col min="8193" max="8193" width="17.5703125" style="61" customWidth="1"/>
    <col min="8194" max="8194" width="47.5703125" style="61" customWidth="1"/>
    <col min="8195" max="8195" width="8.85546875" style="61"/>
    <col min="8196" max="8196" width="10.28515625" style="61" customWidth="1"/>
    <col min="8197" max="8197" width="11.7109375" style="61" customWidth="1"/>
    <col min="8198" max="8198" width="15.85546875" style="61" customWidth="1"/>
    <col min="8199" max="8448" width="8.85546875" style="61"/>
    <col min="8449" max="8449" width="17.5703125" style="61" customWidth="1"/>
    <col min="8450" max="8450" width="47.5703125" style="61" customWidth="1"/>
    <col min="8451" max="8451" width="8.85546875" style="61"/>
    <col min="8452" max="8452" width="10.28515625" style="61" customWidth="1"/>
    <col min="8453" max="8453" width="11.7109375" style="61" customWidth="1"/>
    <col min="8454" max="8454" width="15.85546875" style="61" customWidth="1"/>
    <col min="8455" max="8704" width="8.85546875" style="61"/>
    <col min="8705" max="8705" width="17.5703125" style="61" customWidth="1"/>
    <col min="8706" max="8706" width="47.5703125" style="61" customWidth="1"/>
    <col min="8707" max="8707" width="8.85546875" style="61"/>
    <col min="8708" max="8708" width="10.28515625" style="61" customWidth="1"/>
    <col min="8709" max="8709" width="11.7109375" style="61" customWidth="1"/>
    <col min="8710" max="8710" width="15.85546875" style="61" customWidth="1"/>
    <col min="8711" max="8960" width="8.85546875" style="61"/>
    <col min="8961" max="8961" width="17.5703125" style="61" customWidth="1"/>
    <col min="8962" max="8962" width="47.5703125" style="61" customWidth="1"/>
    <col min="8963" max="8963" width="8.85546875" style="61"/>
    <col min="8964" max="8964" width="10.28515625" style="61" customWidth="1"/>
    <col min="8965" max="8965" width="11.7109375" style="61" customWidth="1"/>
    <col min="8966" max="8966" width="15.85546875" style="61" customWidth="1"/>
    <col min="8967" max="9216" width="8.85546875" style="61"/>
    <col min="9217" max="9217" width="17.5703125" style="61" customWidth="1"/>
    <col min="9218" max="9218" width="47.5703125" style="61" customWidth="1"/>
    <col min="9219" max="9219" width="8.85546875" style="61"/>
    <col min="9220" max="9220" width="10.28515625" style="61" customWidth="1"/>
    <col min="9221" max="9221" width="11.7109375" style="61" customWidth="1"/>
    <col min="9222" max="9222" width="15.85546875" style="61" customWidth="1"/>
    <col min="9223" max="9472" width="8.85546875" style="61"/>
    <col min="9473" max="9473" width="17.5703125" style="61" customWidth="1"/>
    <col min="9474" max="9474" width="47.5703125" style="61" customWidth="1"/>
    <col min="9475" max="9475" width="8.85546875" style="61"/>
    <col min="9476" max="9476" width="10.28515625" style="61" customWidth="1"/>
    <col min="9477" max="9477" width="11.7109375" style="61" customWidth="1"/>
    <col min="9478" max="9478" width="15.85546875" style="61" customWidth="1"/>
    <col min="9479" max="9728" width="8.85546875" style="61"/>
    <col min="9729" max="9729" width="17.5703125" style="61" customWidth="1"/>
    <col min="9730" max="9730" width="47.5703125" style="61" customWidth="1"/>
    <col min="9731" max="9731" width="8.85546875" style="61"/>
    <col min="9732" max="9732" width="10.28515625" style="61" customWidth="1"/>
    <col min="9733" max="9733" width="11.7109375" style="61" customWidth="1"/>
    <col min="9734" max="9734" width="15.85546875" style="61" customWidth="1"/>
    <col min="9735" max="9984" width="8.85546875" style="61"/>
    <col min="9985" max="9985" width="17.5703125" style="61" customWidth="1"/>
    <col min="9986" max="9986" width="47.5703125" style="61" customWidth="1"/>
    <col min="9987" max="9987" width="8.85546875" style="61"/>
    <col min="9988" max="9988" width="10.28515625" style="61" customWidth="1"/>
    <col min="9989" max="9989" width="11.7109375" style="61" customWidth="1"/>
    <col min="9990" max="9990" width="15.85546875" style="61" customWidth="1"/>
    <col min="9991" max="10240" width="8.85546875" style="61"/>
    <col min="10241" max="10241" width="17.5703125" style="61" customWidth="1"/>
    <col min="10242" max="10242" width="47.5703125" style="61" customWidth="1"/>
    <col min="10243" max="10243" width="8.85546875" style="61"/>
    <col min="10244" max="10244" width="10.28515625" style="61" customWidth="1"/>
    <col min="10245" max="10245" width="11.7109375" style="61" customWidth="1"/>
    <col min="10246" max="10246" width="15.85546875" style="61" customWidth="1"/>
    <col min="10247" max="10496" width="8.85546875" style="61"/>
    <col min="10497" max="10497" width="17.5703125" style="61" customWidth="1"/>
    <col min="10498" max="10498" width="47.5703125" style="61" customWidth="1"/>
    <col min="10499" max="10499" width="8.85546875" style="61"/>
    <col min="10500" max="10500" width="10.28515625" style="61" customWidth="1"/>
    <col min="10501" max="10501" width="11.7109375" style="61" customWidth="1"/>
    <col min="10502" max="10502" width="15.85546875" style="61" customWidth="1"/>
    <col min="10503" max="10752" width="8.85546875" style="61"/>
    <col min="10753" max="10753" width="17.5703125" style="61" customWidth="1"/>
    <col min="10754" max="10754" width="47.5703125" style="61" customWidth="1"/>
    <col min="10755" max="10755" width="8.85546875" style="61"/>
    <col min="10756" max="10756" width="10.28515625" style="61" customWidth="1"/>
    <col min="10757" max="10757" width="11.7109375" style="61" customWidth="1"/>
    <col min="10758" max="10758" width="15.85546875" style="61" customWidth="1"/>
    <col min="10759" max="11008" width="8.85546875" style="61"/>
    <col min="11009" max="11009" width="17.5703125" style="61" customWidth="1"/>
    <col min="11010" max="11010" width="47.5703125" style="61" customWidth="1"/>
    <col min="11011" max="11011" width="8.85546875" style="61"/>
    <col min="11012" max="11012" width="10.28515625" style="61" customWidth="1"/>
    <col min="11013" max="11013" width="11.7109375" style="61" customWidth="1"/>
    <col min="11014" max="11014" width="15.85546875" style="61" customWidth="1"/>
    <col min="11015" max="11264" width="8.85546875" style="61"/>
    <col min="11265" max="11265" width="17.5703125" style="61" customWidth="1"/>
    <col min="11266" max="11266" width="47.5703125" style="61" customWidth="1"/>
    <col min="11267" max="11267" width="8.85546875" style="61"/>
    <col min="11268" max="11268" width="10.28515625" style="61" customWidth="1"/>
    <col min="11269" max="11269" width="11.7109375" style="61" customWidth="1"/>
    <col min="11270" max="11270" width="15.85546875" style="61" customWidth="1"/>
    <col min="11271" max="11520" width="8.85546875" style="61"/>
    <col min="11521" max="11521" width="17.5703125" style="61" customWidth="1"/>
    <col min="11522" max="11522" width="47.5703125" style="61" customWidth="1"/>
    <col min="11523" max="11523" width="8.85546875" style="61"/>
    <col min="11524" max="11524" width="10.28515625" style="61" customWidth="1"/>
    <col min="11525" max="11525" width="11.7109375" style="61" customWidth="1"/>
    <col min="11526" max="11526" width="15.85546875" style="61" customWidth="1"/>
    <col min="11527" max="11776" width="8.85546875" style="61"/>
    <col min="11777" max="11777" width="17.5703125" style="61" customWidth="1"/>
    <col min="11778" max="11778" width="47.5703125" style="61" customWidth="1"/>
    <col min="11779" max="11779" width="8.85546875" style="61"/>
    <col min="11780" max="11780" width="10.28515625" style="61" customWidth="1"/>
    <col min="11781" max="11781" width="11.7109375" style="61" customWidth="1"/>
    <col min="11782" max="11782" width="15.85546875" style="61" customWidth="1"/>
    <col min="11783" max="12032" width="8.85546875" style="61"/>
    <col min="12033" max="12033" width="17.5703125" style="61" customWidth="1"/>
    <col min="12034" max="12034" width="47.5703125" style="61" customWidth="1"/>
    <col min="12035" max="12035" width="8.85546875" style="61"/>
    <col min="12036" max="12036" width="10.28515625" style="61" customWidth="1"/>
    <col min="12037" max="12037" width="11.7109375" style="61" customWidth="1"/>
    <col min="12038" max="12038" width="15.85546875" style="61" customWidth="1"/>
    <col min="12039" max="12288" width="8.85546875" style="61"/>
    <col min="12289" max="12289" width="17.5703125" style="61" customWidth="1"/>
    <col min="12290" max="12290" width="47.5703125" style="61" customWidth="1"/>
    <col min="12291" max="12291" width="8.85546875" style="61"/>
    <col min="12292" max="12292" width="10.28515625" style="61" customWidth="1"/>
    <col min="12293" max="12293" width="11.7109375" style="61" customWidth="1"/>
    <col min="12294" max="12294" width="15.85546875" style="61" customWidth="1"/>
    <col min="12295" max="12544" width="8.85546875" style="61"/>
    <col min="12545" max="12545" width="17.5703125" style="61" customWidth="1"/>
    <col min="12546" max="12546" width="47.5703125" style="61" customWidth="1"/>
    <col min="12547" max="12547" width="8.85546875" style="61"/>
    <col min="12548" max="12548" width="10.28515625" style="61" customWidth="1"/>
    <col min="12549" max="12549" width="11.7109375" style="61" customWidth="1"/>
    <col min="12550" max="12550" width="15.85546875" style="61" customWidth="1"/>
    <col min="12551" max="12800" width="8.85546875" style="61"/>
    <col min="12801" max="12801" width="17.5703125" style="61" customWidth="1"/>
    <col min="12802" max="12802" width="47.5703125" style="61" customWidth="1"/>
    <col min="12803" max="12803" width="8.85546875" style="61"/>
    <col min="12804" max="12804" width="10.28515625" style="61" customWidth="1"/>
    <col min="12805" max="12805" width="11.7109375" style="61" customWidth="1"/>
    <col min="12806" max="12806" width="15.85546875" style="61" customWidth="1"/>
    <col min="12807" max="13056" width="8.85546875" style="61"/>
    <col min="13057" max="13057" width="17.5703125" style="61" customWidth="1"/>
    <col min="13058" max="13058" width="47.5703125" style="61" customWidth="1"/>
    <col min="13059" max="13059" width="8.85546875" style="61"/>
    <col min="13060" max="13060" width="10.28515625" style="61" customWidth="1"/>
    <col min="13061" max="13061" width="11.7109375" style="61" customWidth="1"/>
    <col min="13062" max="13062" width="15.85546875" style="61" customWidth="1"/>
    <col min="13063" max="13312" width="8.85546875" style="61"/>
    <col min="13313" max="13313" width="17.5703125" style="61" customWidth="1"/>
    <col min="13314" max="13314" width="47.5703125" style="61" customWidth="1"/>
    <col min="13315" max="13315" width="8.85546875" style="61"/>
    <col min="13316" max="13316" width="10.28515625" style="61" customWidth="1"/>
    <col min="13317" max="13317" width="11.7109375" style="61" customWidth="1"/>
    <col min="13318" max="13318" width="15.85546875" style="61" customWidth="1"/>
    <col min="13319" max="13568" width="8.85546875" style="61"/>
    <col min="13569" max="13569" width="17.5703125" style="61" customWidth="1"/>
    <col min="13570" max="13570" width="47.5703125" style="61" customWidth="1"/>
    <col min="13571" max="13571" width="8.85546875" style="61"/>
    <col min="13572" max="13572" width="10.28515625" style="61" customWidth="1"/>
    <col min="13573" max="13573" width="11.7109375" style="61" customWidth="1"/>
    <col min="13574" max="13574" width="15.85546875" style="61" customWidth="1"/>
    <col min="13575" max="13824" width="8.85546875" style="61"/>
    <col min="13825" max="13825" width="17.5703125" style="61" customWidth="1"/>
    <col min="13826" max="13826" width="47.5703125" style="61" customWidth="1"/>
    <col min="13827" max="13827" width="8.85546875" style="61"/>
    <col min="13828" max="13828" width="10.28515625" style="61" customWidth="1"/>
    <col min="13829" max="13829" width="11.7109375" style="61" customWidth="1"/>
    <col min="13830" max="13830" width="15.85546875" style="61" customWidth="1"/>
    <col min="13831" max="14080" width="8.85546875" style="61"/>
    <col min="14081" max="14081" width="17.5703125" style="61" customWidth="1"/>
    <col min="14082" max="14082" width="47.5703125" style="61" customWidth="1"/>
    <col min="14083" max="14083" width="8.85546875" style="61"/>
    <col min="14084" max="14084" width="10.28515625" style="61" customWidth="1"/>
    <col min="14085" max="14085" width="11.7109375" style="61" customWidth="1"/>
    <col min="14086" max="14086" width="15.85546875" style="61" customWidth="1"/>
    <col min="14087" max="14336" width="8.85546875" style="61"/>
    <col min="14337" max="14337" width="17.5703125" style="61" customWidth="1"/>
    <col min="14338" max="14338" width="47.5703125" style="61" customWidth="1"/>
    <col min="14339" max="14339" width="8.85546875" style="61"/>
    <col min="14340" max="14340" width="10.28515625" style="61" customWidth="1"/>
    <col min="14341" max="14341" width="11.7109375" style="61" customWidth="1"/>
    <col min="14342" max="14342" width="15.85546875" style="61" customWidth="1"/>
    <col min="14343" max="14592" width="8.85546875" style="61"/>
    <col min="14593" max="14593" width="17.5703125" style="61" customWidth="1"/>
    <col min="14594" max="14594" width="47.5703125" style="61" customWidth="1"/>
    <col min="14595" max="14595" width="8.85546875" style="61"/>
    <col min="14596" max="14596" width="10.28515625" style="61" customWidth="1"/>
    <col min="14597" max="14597" width="11.7109375" style="61" customWidth="1"/>
    <col min="14598" max="14598" width="15.85546875" style="61" customWidth="1"/>
    <col min="14599" max="14848" width="8.85546875" style="61"/>
    <col min="14849" max="14849" width="17.5703125" style="61" customWidth="1"/>
    <col min="14850" max="14850" width="47.5703125" style="61" customWidth="1"/>
    <col min="14851" max="14851" width="8.85546875" style="61"/>
    <col min="14852" max="14852" width="10.28515625" style="61" customWidth="1"/>
    <col min="14853" max="14853" width="11.7109375" style="61" customWidth="1"/>
    <col min="14854" max="14854" width="15.85546875" style="61" customWidth="1"/>
    <col min="14855" max="15104" width="8.85546875" style="61"/>
    <col min="15105" max="15105" width="17.5703125" style="61" customWidth="1"/>
    <col min="15106" max="15106" width="47.5703125" style="61" customWidth="1"/>
    <col min="15107" max="15107" width="8.85546875" style="61"/>
    <col min="15108" max="15108" width="10.28515625" style="61" customWidth="1"/>
    <col min="15109" max="15109" width="11.7109375" style="61" customWidth="1"/>
    <col min="15110" max="15110" width="15.85546875" style="61" customWidth="1"/>
    <col min="15111" max="15360" width="8.85546875" style="61"/>
    <col min="15361" max="15361" width="17.5703125" style="61" customWidth="1"/>
    <col min="15362" max="15362" width="47.5703125" style="61" customWidth="1"/>
    <col min="15363" max="15363" width="8.85546875" style="61"/>
    <col min="15364" max="15364" width="10.28515625" style="61" customWidth="1"/>
    <col min="15365" max="15365" width="11.7109375" style="61" customWidth="1"/>
    <col min="15366" max="15366" width="15.85546875" style="61" customWidth="1"/>
    <col min="15367" max="15616" width="8.85546875" style="61"/>
    <col min="15617" max="15617" width="17.5703125" style="61" customWidth="1"/>
    <col min="15618" max="15618" width="47.5703125" style="61" customWidth="1"/>
    <col min="15619" max="15619" width="8.85546875" style="61"/>
    <col min="15620" max="15620" width="10.28515625" style="61" customWidth="1"/>
    <col min="15621" max="15621" width="11.7109375" style="61" customWidth="1"/>
    <col min="15622" max="15622" width="15.85546875" style="61" customWidth="1"/>
    <col min="15623" max="15872" width="8.85546875" style="61"/>
    <col min="15873" max="15873" width="17.5703125" style="61" customWidth="1"/>
    <col min="15874" max="15874" width="47.5703125" style="61" customWidth="1"/>
    <col min="15875" max="15875" width="8.85546875" style="61"/>
    <col min="15876" max="15876" width="10.28515625" style="61" customWidth="1"/>
    <col min="15877" max="15877" width="11.7109375" style="61" customWidth="1"/>
    <col min="15878" max="15878" width="15.85546875" style="61" customWidth="1"/>
    <col min="15879" max="16128" width="8.85546875" style="61"/>
    <col min="16129" max="16129" width="17.5703125" style="61" customWidth="1"/>
    <col min="16130" max="16130" width="47.5703125" style="61" customWidth="1"/>
    <col min="16131" max="16131" width="8.85546875" style="61"/>
    <col min="16132" max="16132" width="10.28515625" style="61" customWidth="1"/>
    <col min="16133" max="16133" width="11.7109375" style="61" customWidth="1"/>
    <col min="16134" max="16134" width="15.85546875" style="61" customWidth="1"/>
    <col min="16135" max="16384" width="8.85546875" style="61"/>
  </cols>
  <sheetData>
    <row r="1" spans="1:6" ht="12" thickBot="1" x14ac:dyDescent="0.25"/>
    <row r="2" spans="1:6" ht="20.25" thickBot="1" x14ac:dyDescent="0.35">
      <c r="A2" s="257" t="s">
        <v>148</v>
      </c>
      <c r="B2" s="258"/>
      <c r="C2" s="258"/>
      <c r="D2" s="258"/>
      <c r="E2" s="258"/>
      <c r="F2" s="259"/>
    </row>
    <row r="3" spans="1:6" ht="15.75" thickBot="1" x14ac:dyDescent="0.3">
      <c r="A3" s="62"/>
      <c r="B3" s="62"/>
      <c r="C3" s="62"/>
      <c r="D3" s="62"/>
      <c r="E3" s="62"/>
      <c r="F3" s="62"/>
    </row>
    <row r="4" spans="1:6" ht="23.45" customHeight="1" x14ac:dyDescent="0.2">
      <c r="A4" s="260" t="s">
        <v>44</v>
      </c>
      <c r="B4" s="261" t="e">
        <v>#REF!</v>
      </c>
      <c r="C4" s="262"/>
      <c r="D4" s="262"/>
      <c r="E4" s="262"/>
      <c r="F4" s="263"/>
    </row>
    <row r="5" spans="1:6" ht="28.15" customHeight="1" x14ac:dyDescent="0.2">
      <c r="A5" s="264" t="s">
        <v>131</v>
      </c>
      <c r="B5" s="265"/>
      <c r="C5" s="265"/>
      <c r="D5" s="265"/>
      <c r="E5" s="265"/>
      <c r="F5" s="266"/>
    </row>
    <row r="6" spans="1:6" ht="15" customHeight="1" x14ac:dyDescent="0.2">
      <c r="A6" s="264" t="s">
        <v>149</v>
      </c>
      <c r="B6" s="265"/>
      <c r="C6" s="265"/>
      <c r="D6" s="265"/>
      <c r="E6" s="265"/>
      <c r="F6" s="266"/>
    </row>
    <row r="7" spans="1:6" ht="15.75" customHeight="1" thickBot="1" x14ac:dyDescent="0.25">
      <c r="A7" s="267"/>
      <c r="B7" s="268"/>
      <c r="C7" s="268"/>
      <c r="D7" s="268"/>
      <c r="E7" s="268"/>
      <c r="F7" s="269"/>
    </row>
    <row r="9" spans="1:6" s="63" customFormat="1" ht="30.6" customHeight="1" x14ac:dyDescent="0.25">
      <c r="A9" s="240" t="s">
        <v>154</v>
      </c>
      <c r="B9" s="240"/>
      <c r="C9" s="240"/>
      <c r="D9" s="240"/>
      <c r="E9" s="240"/>
      <c r="F9" s="240"/>
    </row>
    <row r="10" spans="1:6" s="63" customFormat="1" ht="11.25" customHeight="1" x14ac:dyDescent="0.2">
      <c r="A10" s="241" t="s">
        <v>148</v>
      </c>
      <c r="B10" s="242"/>
      <c r="C10" s="247"/>
      <c r="D10" s="248"/>
      <c r="E10" s="248"/>
      <c r="F10" s="249"/>
    </row>
    <row r="11" spans="1:6" s="63" customFormat="1" ht="31.9" customHeight="1" x14ac:dyDescent="0.2">
      <c r="A11" s="243"/>
      <c r="B11" s="244"/>
      <c r="C11" s="250" t="str">
        <f>A9</f>
        <v>GUARDA-CORPO PARA PONTE EM CONCRETO ARMADO</v>
      </c>
      <c r="D11" s="250"/>
      <c r="E11" s="250"/>
      <c r="F11" s="250"/>
    </row>
    <row r="12" spans="1:6" s="63" customFormat="1" x14ac:dyDescent="0.2">
      <c r="A12" s="243"/>
      <c r="B12" s="244"/>
      <c r="C12" s="64" t="s">
        <v>65</v>
      </c>
      <c r="D12" s="251" t="s">
        <v>67</v>
      </c>
      <c r="E12" s="252"/>
      <c r="F12" s="255">
        <v>320</v>
      </c>
    </row>
    <row r="13" spans="1:6" s="63" customFormat="1" x14ac:dyDescent="0.2">
      <c r="A13" s="245"/>
      <c r="B13" s="246"/>
      <c r="C13" s="64">
        <v>1</v>
      </c>
      <c r="D13" s="253"/>
      <c r="E13" s="254"/>
      <c r="F13" s="256"/>
    </row>
    <row r="14" spans="1:6" s="63" customFormat="1" x14ac:dyDescent="0.2">
      <c r="A14" s="65"/>
      <c r="B14" s="65"/>
      <c r="C14" s="66"/>
      <c r="D14" s="239"/>
      <c r="E14" s="239"/>
      <c r="F14" s="67"/>
    </row>
    <row r="15" spans="1:6" s="63" customFormat="1" ht="21.75" customHeight="1" x14ac:dyDescent="0.2">
      <c r="A15" s="68" t="s">
        <v>68</v>
      </c>
      <c r="B15" s="68" t="s">
        <v>69</v>
      </c>
      <c r="C15" s="69" t="s">
        <v>70</v>
      </c>
      <c r="D15" s="70" t="s">
        <v>71</v>
      </c>
      <c r="E15" s="70" t="s">
        <v>72</v>
      </c>
      <c r="F15" s="70" t="s">
        <v>73</v>
      </c>
    </row>
    <row r="16" spans="1:6" s="63" customFormat="1" ht="22.5" x14ac:dyDescent="0.2">
      <c r="A16" s="71" t="s">
        <v>151</v>
      </c>
      <c r="B16" s="71" t="s">
        <v>150</v>
      </c>
      <c r="C16" s="72" t="s">
        <v>65</v>
      </c>
      <c r="D16" s="73">
        <v>60</v>
      </c>
      <c r="E16" s="74">
        <v>360</v>
      </c>
      <c r="F16" s="67">
        <f>ROUND(D16*E16,2)</f>
        <v>21600</v>
      </c>
    </row>
    <row r="17" spans="1:6" s="63" customFormat="1" x14ac:dyDescent="0.2">
      <c r="A17" s="75" t="s">
        <v>153</v>
      </c>
      <c r="B17" s="71" t="s">
        <v>152</v>
      </c>
      <c r="C17" s="72" t="s">
        <v>65</v>
      </c>
      <c r="D17" s="73">
        <v>60</v>
      </c>
      <c r="E17" s="74">
        <v>350</v>
      </c>
      <c r="F17" s="67">
        <f t="shared" ref="F17:F18" si="0">ROUND(D17*E17,2)</f>
        <v>21000</v>
      </c>
    </row>
    <row r="18" spans="1:6" s="63" customFormat="1" x14ac:dyDescent="0.2">
      <c r="A18" s="75" t="s">
        <v>156</v>
      </c>
      <c r="B18" s="75" t="s">
        <v>155</v>
      </c>
      <c r="C18" s="72" t="s">
        <v>65</v>
      </c>
      <c r="D18" s="73">
        <v>60</v>
      </c>
      <c r="E18" s="74">
        <v>320</v>
      </c>
      <c r="F18" s="67">
        <f t="shared" si="0"/>
        <v>19200</v>
      </c>
    </row>
    <row r="19" spans="1:6" s="63" customFormat="1" x14ac:dyDescent="0.2">
      <c r="A19" s="76"/>
      <c r="B19" s="76"/>
      <c r="C19" s="76"/>
      <c r="D19" s="76"/>
      <c r="E19" s="77"/>
      <c r="F19" s="78"/>
    </row>
    <row r="305" spans="11:11" x14ac:dyDescent="0.2">
      <c r="K305" s="79" t="e">
        <f>COTAÇÕES!#REF!</f>
        <v>#REF!</v>
      </c>
    </row>
  </sheetData>
  <autoFilter ref="A8:F19"/>
  <mergeCells count="12">
    <mergeCell ref="A2:F2"/>
    <mergeCell ref="A4:F4"/>
    <mergeCell ref="A5:F5"/>
    <mergeCell ref="A6:F6"/>
    <mergeCell ref="A7:F7"/>
    <mergeCell ref="D14:E14"/>
    <mergeCell ref="A9:F9"/>
    <mergeCell ref="A10:B13"/>
    <mergeCell ref="C10:F10"/>
    <mergeCell ref="C11:F11"/>
    <mergeCell ref="D12:E13"/>
    <mergeCell ref="F12:F13"/>
  </mergeCells>
  <printOptions horizontalCentered="1"/>
  <pageMargins left="0.51181102362204722" right="0.51181102362204722" top="1.1811023622047245" bottom="1.2598425196850394" header="0.31496062992125984" footer="0.31496062992125984"/>
  <pageSetup paperSize="9" orientation="portrait" horizontalDpi="360" verticalDpi="360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view="pageBreakPreview" topLeftCell="A10" zoomScaleNormal="100" zoomScaleSheetLayoutView="100" workbookViewId="0">
      <selection activeCell="D20" sqref="D20"/>
    </sheetView>
  </sheetViews>
  <sheetFormatPr defaultRowHeight="15" x14ac:dyDescent="0.25"/>
  <cols>
    <col min="1" max="2" width="10.7109375" customWidth="1"/>
    <col min="3" max="3" width="18" customWidth="1"/>
    <col min="4" max="4" width="60.140625" customWidth="1"/>
    <col min="6" max="6" width="10.85546875" customWidth="1"/>
    <col min="7" max="7" width="3" customWidth="1"/>
    <col min="8" max="8" width="9.28515625" bestFit="1" customWidth="1"/>
    <col min="9" max="9" width="3.140625" customWidth="1"/>
    <col min="10" max="10" width="10.85546875" bestFit="1" customWidth="1"/>
    <col min="11" max="11" width="9.140625" style="190"/>
    <col min="12" max="12" width="16.7109375" style="191" bestFit="1" customWidth="1"/>
  </cols>
  <sheetData>
    <row r="1" spans="1:12" ht="93.75" customHeight="1" x14ac:dyDescent="0.25">
      <c r="A1" s="276"/>
      <c r="B1" s="276"/>
      <c r="C1" s="276"/>
      <c r="D1" s="276"/>
      <c r="E1" s="276"/>
      <c r="F1" s="276"/>
      <c r="G1" s="276"/>
      <c r="H1" s="276"/>
      <c r="I1" s="276"/>
      <c r="J1" s="276"/>
    </row>
    <row r="2" spans="1:12" ht="25.5" customHeight="1" x14ac:dyDescent="0.25">
      <c r="A2" s="277" t="s">
        <v>15</v>
      </c>
      <c r="B2" s="277"/>
      <c r="C2" s="277"/>
      <c r="D2" s="277"/>
      <c r="E2" s="277"/>
      <c r="F2" s="277"/>
      <c r="G2" s="277"/>
      <c r="H2" s="277"/>
      <c r="I2" s="277"/>
      <c r="J2" s="277"/>
    </row>
    <row r="3" spans="1:12" x14ac:dyDescent="0.25">
      <c r="A3" s="278"/>
      <c r="B3" s="278"/>
      <c r="C3" s="278"/>
      <c r="D3" s="278"/>
      <c r="E3" s="278"/>
      <c r="F3" s="278"/>
      <c r="G3" s="278"/>
      <c r="H3" s="278"/>
      <c r="I3" s="278"/>
      <c r="J3" s="278"/>
    </row>
    <row r="4" spans="1:12" ht="31.15" customHeight="1" x14ac:dyDescent="0.25">
      <c r="A4" s="279" t="s">
        <v>173</v>
      </c>
      <c r="B4" s="280"/>
      <c r="C4" s="280"/>
      <c r="D4" s="280"/>
      <c r="E4" s="280"/>
      <c r="F4" s="280"/>
      <c r="G4" s="280"/>
      <c r="H4" s="280"/>
      <c r="I4" s="280"/>
      <c r="J4" s="280"/>
    </row>
    <row r="5" spans="1:12" ht="15" customHeight="1" x14ac:dyDescent="0.25">
      <c r="A5" s="207" t="str">
        <f>'Planilha orç'!A2:D2</f>
        <v>LOCALIZAÇÃO: CEDRO-VILA URUCUBA - LIMOEIRO - PE</v>
      </c>
      <c r="B5" s="208"/>
      <c r="C5" s="208"/>
      <c r="D5" s="208"/>
      <c r="E5" s="208"/>
      <c r="F5" s="208"/>
      <c r="G5" s="208"/>
      <c r="H5" s="208"/>
      <c r="I5" s="208"/>
      <c r="J5" s="208"/>
    </row>
    <row r="6" spans="1:12" x14ac:dyDescent="0.25">
      <c r="A6" s="271">
        <v>44896</v>
      </c>
      <c r="B6" s="272"/>
      <c r="C6" s="272"/>
      <c r="D6" s="272"/>
      <c r="E6" s="209"/>
      <c r="F6" s="209"/>
      <c r="G6" s="209"/>
      <c r="H6" s="209"/>
      <c r="I6" s="209"/>
      <c r="J6" s="209"/>
    </row>
    <row r="7" spans="1:12" x14ac:dyDescent="0.25">
      <c r="A7" s="270"/>
      <c r="B7" s="270"/>
      <c r="C7" s="270"/>
      <c r="D7" s="270"/>
      <c r="E7" s="270"/>
      <c r="F7" s="270"/>
      <c r="G7" s="270"/>
      <c r="H7" s="270"/>
      <c r="I7" s="270"/>
      <c r="J7" s="270"/>
    </row>
    <row r="8" spans="1:12" s="195" customFormat="1" ht="22.5" x14ac:dyDescent="0.25">
      <c r="A8" s="192" t="s">
        <v>0</v>
      </c>
      <c r="B8" s="192"/>
      <c r="C8" s="192"/>
      <c r="D8" s="192" t="s">
        <v>1</v>
      </c>
      <c r="E8" s="192" t="s">
        <v>2</v>
      </c>
      <c r="F8" s="192" t="s">
        <v>170</v>
      </c>
      <c r="G8" s="192"/>
      <c r="H8" s="192" t="s">
        <v>171</v>
      </c>
      <c r="I8" s="192"/>
      <c r="J8" s="192" t="s">
        <v>8</v>
      </c>
      <c r="K8" s="193"/>
      <c r="L8" s="194"/>
    </row>
    <row r="9" spans="1:12" ht="85.5" x14ac:dyDescent="0.25">
      <c r="A9" s="273">
        <v>1</v>
      </c>
      <c r="B9" s="196"/>
      <c r="C9" s="197" t="s">
        <v>172</v>
      </c>
      <c r="D9" s="198" t="str">
        <f>'Planilha orç'!D30</f>
        <v>POSTE CONICO CONTINUO EM ACO GALVANIZADO, CURVO, BRACO SIMPLES, FLANGEADO, H = 7 M, DIAMETRO INFERIOR = *125* MM, INCLUSIVE LUMINARIA DE LED PARA ILUMINACAO PUBLICA, DE 138 W ATE 180 W, INVOLUCRO EM ALUMINIO OU ACO INOX - FORNECIMENTO E INSTALACAO.</v>
      </c>
      <c r="E9" s="205" t="s">
        <v>2</v>
      </c>
      <c r="F9" s="199"/>
      <c r="G9" s="199"/>
      <c r="H9" s="199"/>
      <c r="I9" s="199"/>
      <c r="J9" s="200">
        <f>SUM(J10:J15)</f>
        <v>4261.92</v>
      </c>
      <c r="K9" s="201"/>
    </row>
    <row r="10" spans="1:12" x14ac:dyDescent="0.25">
      <c r="A10" s="274"/>
      <c r="B10" s="196" t="s">
        <v>51</v>
      </c>
      <c r="C10" s="202" t="s">
        <v>174</v>
      </c>
      <c r="D10" s="202" t="s">
        <v>175</v>
      </c>
      <c r="E10" s="203" t="s">
        <v>2</v>
      </c>
      <c r="F10" s="210">
        <v>9</v>
      </c>
      <c r="G10" s="199"/>
      <c r="H10" s="211">
        <v>39.799999999999997</v>
      </c>
      <c r="I10" s="199"/>
      <c r="J10" s="199">
        <f>TRUNC(F10*H10,2)</f>
        <v>358.2</v>
      </c>
      <c r="K10" s="201"/>
    </row>
    <row r="11" spans="1:12" ht="30.75" customHeight="1" x14ac:dyDescent="0.25">
      <c r="A11" s="274"/>
      <c r="B11" s="196" t="s">
        <v>51</v>
      </c>
      <c r="C11" s="202" t="s">
        <v>176</v>
      </c>
      <c r="D11" s="204" t="s">
        <v>177</v>
      </c>
      <c r="E11" s="203" t="s">
        <v>2</v>
      </c>
      <c r="F11" s="210">
        <v>1</v>
      </c>
      <c r="G11" s="199"/>
      <c r="H11" s="211">
        <v>848.91</v>
      </c>
      <c r="I11" s="199"/>
      <c r="J11" s="199">
        <f t="shared" ref="J11:J15" si="0">TRUNC(F11*H11,2)</f>
        <v>848.91</v>
      </c>
      <c r="K11" s="201"/>
    </row>
    <row r="12" spans="1:12" ht="75" x14ac:dyDescent="0.25">
      <c r="A12" s="274"/>
      <c r="B12" s="196" t="s">
        <v>51</v>
      </c>
      <c r="C12" s="202" t="s">
        <v>178</v>
      </c>
      <c r="D12" s="204" t="s">
        <v>179</v>
      </c>
      <c r="E12" s="203" t="s">
        <v>180</v>
      </c>
      <c r="F12" s="210">
        <v>0.18</v>
      </c>
      <c r="G12" s="205"/>
      <c r="H12" s="211">
        <v>301.7</v>
      </c>
      <c r="I12" s="205"/>
      <c r="J12" s="199">
        <f t="shared" si="0"/>
        <v>54.3</v>
      </c>
      <c r="K12" s="201"/>
    </row>
    <row r="13" spans="1:12" ht="45" x14ac:dyDescent="0.25">
      <c r="A13" s="274"/>
      <c r="B13" s="196" t="s">
        <v>51</v>
      </c>
      <c r="C13" s="202" t="s">
        <v>181</v>
      </c>
      <c r="D13" s="204" t="s">
        <v>182</v>
      </c>
      <c r="E13" s="203" t="s">
        <v>2</v>
      </c>
      <c r="F13" s="210">
        <v>1</v>
      </c>
      <c r="G13" s="199"/>
      <c r="H13" s="211">
        <v>1697.5</v>
      </c>
      <c r="I13" s="199"/>
      <c r="J13" s="199">
        <f t="shared" si="0"/>
        <v>1697.5</v>
      </c>
      <c r="K13" s="201"/>
      <c r="L13" s="206"/>
    </row>
    <row r="14" spans="1:12" ht="30" x14ac:dyDescent="0.25">
      <c r="A14" s="274"/>
      <c r="B14" s="196" t="s">
        <v>51</v>
      </c>
      <c r="C14" s="202" t="s">
        <v>183</v>
      </c>
      <c r="D14" s="204" t="s">
        <v>184</v>
      </c>
      <c r="E14" s="203" t="s">
        <v>2</v>
      </c>
      <c r="F14" s="210">
        <v>4</v>
      </c>
      <c r="G14" s="199"/>
      <c r="H14" s="211">
        <v>322.66000000000003</v>
      </c>
      <c r="I14" s="199"/>
      <c r="J14" s="199">
        <f t="shared" si="0"/>
        <v>1290.6400000000001</v>
      </c>
      <c r="K14" s="201"/>
      <c r="L14" s="206"/>
    </row>
    <row r="15" spans="1:12" ht="30" x14ac:dyDescent="0.25">
      <c r="A15" s="274"/>
      <c r="B15" s="196" t="s">
        <v>51</v>
      </c>
      <c r="C15" s="202" t="s">
        <v>185</v>
      </c>
      <c r="D15" s="204" t="s">
        <v>186</v>
      </c>
      <c r="E15" s="203" t="s">
        <v>16</v>
      </c>
      <c r="F15" s="212">
        <v>0.64100000000000001</v>
      </c>
      <c r="G15" s="199"/>
      <c r="H15" s="211">
        <v>19.309999999999999</v>
      </c>
      <c r="I15" s="199"/>
      <c r="J15" s="199">
        <f t="shared" si="0"/>
        <v>12.37</v>
      </c>
      <c r="K15" s="201"/>
      <c r="L15" s="206"/>
    </row>
    <row r="16" spans="1:12" x14ac:dyDescent="0.25">
      <c r="A16" s="275"/>
      <c r="B16" s="196" t="s">
        <v>51</v>
      </c>
      <c r="C16" s="202" t="s">
        <v>187</v>
      </c>
      <c r="D16" s="204" t="s">
        <v>188</v>
      </c>
      <c r="E16" s="203" t="s">
        <v>16</v>
      </c>
      <c r="F16" s="212">
        <v>2.0840000000000001</v>
      </c>
      <c r="G16" s="199"/>
      <c r="H16" s="211">
        <v>24.92</v>
      </c>
      <c r="I16" s="199"/>
      <c r="J16" s="199">
        <f t="shared" ref="J16" si="1">TRUNC(F16*H16,2)</f>
        <v>51.93</v>
      </c>
    </row>
  </sheetData>
  <mergeCells count="7">
    <mergeCell ref="A7:J7"/>
    <mergeCell ref="A6:D6"/>
    <mergeCell ref="A9:A16"/>
    <mergeCell ref="A1:J1"/>
    <mergeCell ref="A2:J2"/>
    <mergeCell ref="A3:J3"/>
    <mergeCell ref="A4:J4"/>
  </mergeCells>
  <pageMargins left="0.51181102362204722" right="0.51181102362204722" top="0.78740157480314965" bottom="0.78740157480314965" header="0.31496062992125984" footer="0.31496062992125984"/>
  <pageSetup paperSize="9" scale="60" orientation="portrait" r:id="rId1"/>
  <headerFooter>
    <oddHeader>&amp;C&amp;G</oddHeader>
    <oddFooter>&amp;C&amp;G</oddFooter>
  </headerFooter>
  <colBreaks count="1" manualBreakCount="1">
    <brk id="10" max="1048575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K36"/>
  <sheetViews>
    <sheetView view="pageBreakPreview" topLeftCell="A7" zoomScaleNormal="100" zoomScaleSheetLayoutView="100" workbookViewId="0">
      <selection activeCell="G24" sqref="G24"/>
    </sheetView>
  </sheetViews>
  <sheetFormatPr defaultColWidth="9.140625" defaultRowHeight="11.25" x14ac:dyDescent="0.2"/>
  <cols>
    <col min="1" max="1" width="6.42578125" style="107" customWidth="1"/>
    <col min="2" max="2" width="80.85546875" style="108" customWidth="1"/>
    <col min="3" max="3" width="15.42578125" style="107" bestFit="1" customWidth="1"/>
    <col min="4" max="4" width="9.28515625" style="84" bestFit="1" customWidth="1"/>
    <col min="5" max="16384" width="9.140625" style="61"/>
  </cols>
  <sheetData>
    <row r="1" spans="1:8" s="63" customFormat="1" ht="19.5" thickTop="1" thickBot="1" x14ac:dyDescent="0.3">
      <c r="A1" s="281" t="s">
        <v>74</v>
      </c>
      <c r="B1" s="282"/>
      <c r="C1" s="282"/>
      <c r="D1" s="283"/>
    </row>
    <row r="2" spans="1:8" s="63" customFormat="1" ht="18.75" thickTop="1" x14ac:dyDescent="0.25">
      <c r="A2" s="284"/>
      <c r="B2" s="284"/>
      <c r="C2" s="83"/>
      <c r="D2" s="84"/>
    </row>
    <row r="3" spans="1:8" s="1" customFormat="1" ht="27.75" customHeight="1" x14ac:dyDescent="0.2">
      <c r="A3" s="85"/>
      <c r="B3" s="285" t="s">
        <v>131</v>
      </c>
      <c r="C3" s="285"/>
      <c r="D3" s="285"/>
    </row>
    <row r="4" spans="1:8" s="1" customFormat="1" ht="12.75" x14ac:dyDescent="0.2">
      <c r="A4" s="85"/>
      <c r="B4" s="86" t="s">
        <v>44</v>
      </c>
      <c r="C4" s="85"/>
      <c r="D4" s="87"/>
    </row>
    <row r="5" spans="1:8" s="1" customFormat="1" ht="15" customHeight="1" x14ac:dyDescent="0.2">
      <c r="A5" s="85"/>
      <c r="B5" s="86" t="s">
        <v>149</v>
      </c>
      <c r="C5" s="85"/>
      <c r="D5" s="87"/>
    </row>
    <row r="6" spans="1:8" s="63" customFormat="1" x14ac:dyDescent="0.2">
      <c r="A6" s="88"/>
      <c r="B6" s="89"/>
      <c r="C6" s="90"/>
      <c r="D6" s="84"/>
    </row>
    <row r="7" spans="1:8" s="95" customFormat="1" ht="33.75" x14ac:dyDescent="0.2">
      <c r="A7" s="91" t="s">
        <v>0</v>
      </c>
      <c r="B7" s="91" t="s">
        <v>75</v>
      </c>
      <c r="C7" s="92" t="s">
        <v>76</v>
      </c>
      <c r="D7" s="93" t="s">
        <v>77</v>
      </c>
      <c r="E7" s="94"/>
      <c r="F7" s="94"/>
      <c r="G7" s="94"/>
      <c r="H7" s="94"/>
    </row>
    <row r="8" spans="1:8" s="100" customFormat="1" x14ac:dyDescent="0.2">
      <c r="A8" s="96"/>
      <c r="B8" s="97"/>
      <c r="C8" s="98"/>
      <c r="D8" s="99"/>
      <c r="E8" s="63"/>
      <c r="F8" s="63"/>
      <c r="G8" s="63"/>
    </row>
    <row r="9" spans="1:8" s="102" customFormat="1" ht="12.75" x14ac:dyDescent="0.2">
      <c r="A9" s="169" t="str">
        <f>'Planilha orç'!A7</f>
        <v>1.0</v>
      </c>
      <c r="B9" s="170" t="str">
        <f>'Planilha orç'!D7</f>
        <v>CONSTRUCAO DO CANTEIRO</v>
      </c>
      <c r="C9" s="171">
        <f>'Planilha orç'!J7</f>
        <v>14113.439999999999</v>
      </c>
      <c r="D9" s="172">
        <f>C9/$C$27</f>
        <v>6.3179758289561086E-2</v>
      </c>
      <c r="E9" s="101"/>
      <c r="F9" s="101"/>
      <c r="G9" s="101"/>
    </row>
    <row r="10" spans="1:8" s="100" customFormat="1" x14ac:dyDescent="0.2">
      <c r="A10" s="96"/>
      <c r="B10" s="97"/>
      <c r="C10" s="98"/>
      <c r="D10" s="99"/>
      <c r="E10" s="63"/>
      <c r="F10" s="63"/>
      <c r="G10" s="63"/>
    </row>
    <row r="11" spans="1:8" s="102" customFormat="1" ht="12.75" x14ac:dyDescent="0.2">
      <c r="A11" s="169" t="str">
        <f>'Planilha orç'!A11</f>
        <v>2.0</v>
      </c>
      <c r="B11" s="170" t="str">
        <f>'Planilha orç'!D11</f>
        <v>DEMOLICOES/RETIRADAS</v>
      </c>
      <c r="C11" s="171">
        <f>'Planilha orç'!J11</f>
        <v>14430.7</v>
      </c>
      <c r="D11" s="172">
        <f>C11/$C$27</f>
        <v>6.4599993902915903E-2</v>
      </c>
      <c r="E11" s="101"/>
      <c r="F11" s="101"/>
      <c r="G11" s="101"/>
    </row>
    <row r="12" spans="1:8" s="100" customFormat="1" x14ac:dyDescent="0.2">
      <c r="A12" s="96"/>
      <c r="B12" s="97"/>
      <c r="C12" s="98"/>
      <c r="D12" s="99"/>
      <c r="E12" s="63"/>
      <c r="F12" s="63"/>
      <c r="G12" s="63"/>
    </row>
    <row r="13" spans="1:8" s="102" customFormat="1" ht="12.75" x14ac:dyDescent="0.2">
      <c r="A13" s="169" t="str">
        <f>'Planilha orç'!A14</f>
        <v>3.0</v>
      </c>
      <c r="B13" s="170" t="str">
        <f>'Planilha orç'!D14</f>
        <v>FORMAS/CIMBRAMENTOS/ESCORAMENTOS</v>
      </c>
      <c r="C13" s="171">
        <f>'Planilha orç'!J14</f>
        <v>31551.35</v>
      </c>
      <c r="D13" s="172">
        <f>C13/$C$27</f>
        <v>0.1412417289271321</v>
      </c>
      <c r="E13" s="101"/>
      <c r="F13" s="101"/>
      <c r="G13" s="101"/>
    </row>
    <row r="14" spans="1:8" s="100" customFormat="1" x14ac:dyDescent="0.2">
      <c r="A14" s="96"/>
      <c r="B14" s="97"/>
      <c r="C14" s="98"/>
      <c r="D14" s="99"/>
      <c r="E14" s="63"/>
      <c r="F14" s="63"/>
      <c r="G14" s="63"/>
    </row>
    <row r="15" spans="1:8" s="102" customFormat="1" ht="12.75" x14ac:dyDescent="0.2">
      <c r="A15" s="169" t="str">
        <f>'Planilha orç'!A16</f>
        <v>4.0</v>
      </c>
      <c r="B15" s="170" t="str">
        <f>'Planilha orç'!D16</f>
        <v>ARMADURAS</v>
      </c>
      <c r="C15" s="171">
        <f>'Planilha orç'!J16</f>
        <v>47974.509999999995</v>
      </c>
      <c r="D15" s="172">
        <f>C15/$C$27</f>
        <v>0.21476110330721151</v>
      </c>
      <c r="E15" s="101"/>
      <c r="F15" s="101"/>
      <c r="G15" s="101"/>
    </row>
    <row r="16" spans="1:8" s="100" customFormat="1" x14ac:dyDescent="0.2">
      <c r="A16" s="96"/>
      <c r="B16" s="97"/>
      <c r="C16" s="98"/>
      <c r="D16" s="99"/>
      <c r="E16" s="63"/>
      <c r="F16" s="63"/>
      <c r="G16" s="63"/>
    </row>
    <row r="17" spans="1:8" s="102" customFormat="1" ht="12.75" x14ac:dyDescent="0.2">
      <c r="A17" s="169" t="str">
        <f>'Planilha orç'!A20</f>
        <v>5.0</v>
      </c>
      <c r="B17" s="170" t="str">
        <f>'Planilha orç'!D20</f>
        <v>OUTROS</v>
      </c>
      <c r="C17" s="171">
        <f>'Planilha orç'!J20</f>
        <v>34716.479999999996</v>
      </c>
      <c r="D17" s="172">
        <f>C17/$C$27</f>
        <v>0.15541064510596861</v>
      </c>
      <c r="E17" s="101"/>
      <c r="F17" s="101"/>
      <c r="G17" s="101"/>
    </row>
    <row r="18" spans="1:8" s="100" customFormat="1" x14ac:dyDescent="0.2">
      <c r="A18" s="96"/>
      <c r="B18" s="97"/>
      <c r="C18" s="98"/>
      <c r="D18" s="99"/>
      <c r="E18" s="63"/>
      <c r="F18" s="63"/>
      <c r="G18" s="63"/>
    </row>
    <row r="19" spans="1:8" s="102" customFormat="1" ht="12.75" x14ac:dyDescent="0.2">
      <c r="A19" s="169" t="str">
        <f>'Planilha orç'!A23</f>
        <v>6.0</v>
      </c>
      <c r="B19" s="170" t="str">
        <f>'Planilha orç'!D23</f>
        <v>CONCRETOS</v>
      </c>
      <c r="C19" s="171">
        <f>'Planilha orç'!J23</f>
        <v>35282.82</v>
      </c>
      <c r="D19" s="172">
        <f>C19/$C$27</f>
        <v>0.15794590400172404</v>
      </c>
      <c r="E19" s="101"/>
      <c r="F19" s="101"/>
      <c r="G19" s="101"/>
    </row>
    <row r="20" spans="1:8" s="100" customFormat="1" x14ac:dyDescent="0.2">
      <c r="A20" s="96"/>
      <c r="B20" s="97"/>
      <c r="C20" s="98"/>
      <c r="D20" s="99"/>
      <c r="E20" s="63"/>
      <c r="F20" s="63"/>
      <c r="G20" s="63"/>
    </row>
    <row r="21" spans="1:8" s="102" customFormat="1" ht="12.75" x14ac:dyDescent="0.2">
      <c r="A21" s="169" t="str">
        <f>'Planilha orç'!A25</f>
        <v>7.0</v>
      </c>
      <c r="B21" s="170" t="str">
        <f>'Planilha orç'!D25</f>
        <v>PINTURAS</v>
      </c>
      <c r="C21" s="171">
        <f>'Planilha orç'!J25</f>
        <v>11081.71</v>
      </c>
      <c r="D21" s="172">
        <f>C21/$C$27</f>
        <v>4.9608016134621472E-2</v>
      </c>
      <c r="E21" s="101"/>
      <c r="F21" s="101"/>
      <c r="G21" s="101"/>
    </row>
    <row r="22" spans="1:8" s="102" customFormat="1" ht="12.75" x14ac:dyDescent="0.2">
      <c r="A22" s="96"/>
      <c r="B22" s="97"/>
      <c r="C22" s="98"/>
      <c r="D22" s="99"/>
      <c r="E22" s="101"/>
      <c r="F22" s="101"/>
      <c r="G22" s="101"/>
    </row>
    <row r="23" spans="1:8" s="102" customFormat="1" ht="12.75" x14ac:dyDescent="0.2">
      <c r="A23" s="169" t="str">
        <f>'Planilha orç'!A29</f>
        <v>8.0</v>
      </c>
      <c r="B23" s="170" t="str">
        <f>'Planilha orç'!D29</f>
        <v>POSTE METALICO</v>
      </c>
      <c r="C23" s="171">
        <f>'Planilha orç'!J29</f>
        <v>20908.96</v>
      </c>
      <c r="D23" s="172">
        <f>C23/$C$27</f>
        <v>9.3600358161164202E-2</v>
      </c>
      <c r="E23" s="101"/>
      <c r="F23" s="101"/>
      <c r="G23" s="101"/>
    </row>
    <row r="24" spans="1:8" s="102" customFormat="1" ht="12.75" x14ac:dyDescent="0.2">
      <c r="A24" s="96"/>
      <c r="B24" s="97"/>
      <c r="C24" s="98"/>
      <c r="D24" s="99"/>
      <c r="E24" s="101"/>
      <c r="F24" s="101"/>
      <c r="G24" s="101"/>
    </row>
    <row r="25" spans="1:8" s="102" customFormat="1" ht="12.75" x14ac:dyDescent="0.2">
      <c r="A25" s="169" t="str">
        <f>'Planilha orç'!A31</f>
        <v>9.0</v>
      </c>
      <c r="B25" s="170" t="str">
        <f>'Planilha orç'!D31</f>
        <v>ADMIN. LOCAL</v>
      </c>
      <c r="C25" s="171">
        <f>'Planilha orç'!J31</f>
        <v>13325.5</v>
      </c>
      <c r="D25" s="172">
        <f>C25/$C$27</f>
        <v>5.9652492169701109E-2</v>
      </c>
      <c r="E25" s="101"/>
      <c r="F25" s="101"/>
      <c r="G25" s="101"/>
    </row>
    <row r="26" spans="1:8" s="102" customFormat="1" ht="12.75" x14ac:dyDescent="0.2">
      <c r="A26" s="96"/>
      <c r="B26" s="97"/>
      <c r="C26" s="98"/>
      <c r="D26" s="99"/>
      <c r="E26" s="101"/>
      <c r="F26" s="101"/>
      <c r="G26" s="101"/>
    </row>
    <row r="27" spans="1:8" s="106" customFormat="1" ht="21.75" customHeight="1" x14ac:dyDescent="0.2">
      <c r="A27" s="286" t="s">
        <v>78</v>
      </c>
      <c r="B27" s="286"/>
      <c r="C27" s="103">
        <f>C9+C11+C13+C15+C17+C19+C21+C23+C25</f>
        <v>223385.46999999997</v>
      </c>
      <c r="D27" s="104">
        <f>C27/$C$27</f>
        <v>1</v>
      </c>
      <c r="E27" s="105"/>
      <c r="F27" s="105"/>
      <c r="G27" s="105"/>
      <c r="H27" s="105"/>
    </row>
    <row r="28" spans="1:8" x14ac:dyDescent="0.2">
      <c r="C28" s="109"/>
    </row>
    <row r="36" spans="1:11" s="115" customFormat="1" ht="22.5" hidden="1" x14ac:dyDescent="0.2">
      <c r="A36" s="110" t="s">
        <v>79</v>
      </c>
      <c r="B36" s="111" t="s">
        <v>80</v>
      </c>
      <c r="C36" s="112" t="e">
        <f>TRUNC(#REF!*#REF!,2)</f>
        <v>#REF!</v>
      </c>
      <c r="D36" s="113"/>
      <c r="E36" s="114"/>
      <c r="F36" s="114"/>
      <c r="G36" s="114"/>
      <c r="H36" s="114"/>
      <c r="I36" s="114"/>
      <c r="J36" s="114"/>
      <c r="K36" s="114"/>
    </row>
  </sheetData>
  <autoFilter ref="A7:C28"/>
  <mergeCells count="4">
    <mergeCell ref="A1:D1"/>
    <mergeCell ref="A2:B2"/>
    <mergeCell ref="B3:D3"/>
    <mergeCell ref="A27:B27"/>
  </mergeCells>
  <printOptions horizontalCentered="1"/>
  <pageMargins left="0.59055118110236227" right="0.39370078740157483" top="1.5748031496062993" bottom="0.59055118110236227" header="0.39370078740157483" footer="0.39370078740157483"/>
  <pageSetup paperSize="9" scale="77" orientation="portrait" r:id="rId1"/>
  <headerFooter>
    <oddHeader>&amp;C&amp;G</oddHeader>
    <oddFooter>&amp;R&amp;"Arial,Normal"&amp;8Pág. &amp;P de &amp;N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I42"/>
  <sheetViews>
    <sheetView view="pageBreakPreview" topLeftCell="A795" zoomScaleNormal="100" zoomScaleSheetLayoutView="100" workbookViewId="0">
      <selection activeCell="E25" sqref="E25"/>
    </sheetView>
  </sheetViews>
  <sheetFormatPr defaultColWidth="9.140625" defaultRowHeight="11.25" x14ac:dyDescent="0.2"/>
  <cols>
    <col min="1" max="1" width="6.85546875" style="119" customWidth="1"/>
    <col min="2" max="2" width="41.85546875" style="119" customWidth="1"/>
    <col min="3" max="3" width="12" style="119" customWidth="1"/>
    <col min="4" max="6" width="10.140625" style="119" customWidth="1"/>
    <col min="7" max="9" width="11.28515625" style="119" bestFit="1" customWidth="1"/>
    <col min="10" max="16384" width="9.140625" style="119"/>
  </cols>
  <sheetData>
    <row r="1" spans="1:9" s="116" customFormat="1" ht="16.5" thickBot="1" x14ac:dyDescent="0.3">
      <c r="A1" s="287" t="s">
        <v>81</v>
      </c>
      <c r="B1" s="288"/>
      <c r="C1" s="288"/>
      <c r="D1" s="288"/>
      <c r="E1" s="288"/>
      <c r="F1" s="288"/>
      <c r="G1" s="288"/>
      <c r="H1" s="288"/>
      <c r="I1" s="288"/>
    </row>
    <row r="2" spans="1:9" ht="12" thickTop="1" x14ac:dyDescent="0.2">
      <c r="A2" s="117"/>
      <c r="B2" s="117"/>
      <c r="C2" s="117"/>
      <c r="D2" s="117"/>
      <c r="E2" s="117"/>
      <c r="F2" s="117"/>
    </row>
    <row r="3" spans="1:9" ht="25.5" customHeight="1" x14ac:dyDescent="0.2">
      <c r="A3" s="293" t="s">
        <v>131</v>
      </c>
      <c r="B3" s="293"/>
      <c r="C3" s="293"/>
      <c r="D3" s="293"/>
      <c r="E3" s="293"/>
      <c r="F3" s="293"/>
    </row>
    <row r="4" spans="1:9" ht="12.75" x14ac:dyDescent="0.2">
      <c r="A4" s="120" t="s">
        <v>44</v>
      </c>
      <c r="B4" s="121"/>
      <c r="C4" s="122"/>
      <c r="D4" s="122"/>
      <c r="E4" s="122"/>
      <c r="F4" s="122"/>
    </row>
    <row r="5" spans="1:9" ht="12.75" x14ac:dyDescent="0.2">
      <c r="A5" s="120" t="s">
        <v>149</v>
      </c>
      <c r="B5" s="123"/>
      <c r="C5" s="123"/>
      <c r="D5" s="123"/>
      <c r="E5" s="123"/>
      <c r="F5" s="123"/>
    </row>
    <row r="6" spans="1:9" ht="12" thickBot="1" x14ac:dyDescent="0.25">
      <c r="A6" s="124"/>
      <c r="B6" s="124"/>
      <c r="C6" s="125"/>
      <c r="D6" s="126"/>
      <c r="E6" s="126"/>
      <c r="F6" s="126"/>
    </row>
    <row r="7" spans="1:9" s="127" customFormat="1" ht="12.75" customHeight="1" thickTop="1" thickBot="1" x14ac:dyDescent="0.25">
      <c r="A7" s="294" t="s">
        <v>82</v>
      </c>
      <c r="B7" s="295" t="s">
        <v>83</v>
      </c>
      <c r="C7" s="297" t="s">
        <v>84</v>
      </c>
      <c r="D7" s="299" t="s">
        <v>85</v>
      </c>
      <c r="E7" s="300"/>
      <c r="F7" s="300"/>
      <c r="G7" s="300"/>
      <c r="H7" s="300"/>
      <c r="I7" s="301"/>
    </row>
    <row r="8" spans="1:9" s="127" customFormat="1" ht="15.75" customHeight="1" thickTop="1" x14ac:dyDescent="0.2">
      <c r="A8" s="295"/>
      <c r="B8" s="296"/>
      <c r="C8" s="298"/>
      <c r="D8" s="128" t="s">
        <v>86</v>
      </c>
      <c r="E8" s="128" t="s">
        <v>87</v>
      </c>
      <c r="F8" s="128" t="s">
        <v>88</v>
      </c>
      <c r="G8" s="128" t="s">
        <v>89</v>
      </c>
      <c r="H8" s="128" t="s">
        <v>90</v>
      </c>
      <c r="I8" s="128" t="s">
        <v>91</v>
      </c>
    </row>
    <row r="9" spans="1:9" s="132" customFormat="1" x14ac:dyDescent="0.2">
      <c r="A9" s="129"/>
      <c r="B9" s="129"/>
      <c r="C9" s="130"/>
      <c r="D9" s="131"/>
      <c r="E9" s="131"/>
      <c r="F9" s="131"/>
    </row>
    <row r="10" spans="1:9" ht="12" x14ac:dyDescent="0.2">
      <c r="A10" s="133" t="str">
        <f>'Planilha orç'!A7</f>
        <v>1.0</v>
      </c>
      <c r="B10" s="134" t="str">
        <f>'Planilha orç'!D7</f>
        <v>CONSTRUCAO DO CANTEIRO</v>
      </c>
      <c r="C10" s="135">
        <f>'Planilha orç'!J7</f>
        <v>14113.439999999999</v>
      </c>
      <c r="D10" s="135">
        <f t="shared" ref="D10" si="0">($C10*D11)</f>
        <v>14113.439999999999</v>
      </c>
      <c r="E10" s="135"/>
      <c r="F10" s="135"/>
      <c r="G10" s="135"/>
      <c r="H10" s="135"/>
      <c r="I10" s="135"/>
    </row>
    <row r="11" spans="1:9" ht="12" x14ac:dyDescent="0.2">
      <c r="A11" s="136"/>
      <c r="B11" s="137"/>
      <c r="C11" s="138"/>
      <c r="D11" s="139">
        <v>1</v>
      </c>
      <c r="E11" s="141"/>
      <c r="F11" s="141"/>
      <c r="G11" s="141"/>
      <c r="H11" s="141"/>
      <c r="I11" s="141"/>
    </row>
    <row r="12" spans="1:9" ht="12" x14ac:dyDescent="0.2">
      <c r="A12" s="133" t="str">
        <f>'Planilha orç'!A11</f>
        <v>2.0</v>
      </c>
      <c r="B12" s="134" t="str">
        <f>'Planilha orç'!D11</f>
        <v>DEMOLICOES/RETIRADAS</v>
      </c>
      <c r="C12" s="135">
        <f>'Planilha orç'!J11</f>
        <v>14430.7</v>
      </c>
      <c r="D12" s="135"/>
      <c r="E12" s="135">
        <f t="shared" ref="E12" si="1">($C12*E13)</f>
        <v>14430.7</v>
      </c>
      <c r="F12" s="135"/>
      <c r="G12" s="135"/>
      <c r="H12" s="135"/>
      <c r="I12" s="135"/>
    </row>
    <row r="13" spans="1:9" ht="12" x14ac:dyDescent="0.2">
      <c r="A13" s="136"/>
      <c r="B13" s="137"/>
      <c r="C13" s="138"/>
      <c r="D13" s="140"/>
      <c r="E13" s="139">
        <v>1</v>
      </c>
      <c r="F13" s="141"/>
      <c r="G13" s="141"/>
      <c r="H13" s="141"/>
      <c r="I13" s="141"/>
    </row>
    <row r="14" spans="1:9" ht="12" x14ac:dyDescent="0.2">
      <c r="A14" s="133" t="str">
        <f>'Planilha orç'!A14</f>
        <v>3.0</v>
      </c>
      <c r="B14" s="134" t="str">
        <f>'Planilha orç'!D14</f>
        <v>FORMAS/CIMBRAMENTOS/ESCORAMENTOS</v>
      </c>
      <c r="C14" s="135">
        <f>'Planilha orç'!J14</f>
        <v>31551.35</v>
      </c>
      <c r="D14" s="135"/>
      <c r="E14" s="135">
        <f t="shared" ref="E14" si="2">($C14*E15)</f>
        <v>31551.35</v>
      </c>
      <c r="F14" s="135"/>
      <c r="G14" s="135"/>
      <c r="H14" s="135"/>
      <c r="I14" s="135"/>
    </row>
    <row r="15" spans="1:9" ht="12" x14ac:dyDescent="0.2">
      <c r="A15" s="136"/>
      <c r="B15" s="137"/>
      <c r="C15" s="138"/>
      <c r="D15" s="140"/>
      <c r="E15" s="139">
        <v>1</v>
      </c>
      <c r="F15" s="141"/>
      <c r="G15" s="141"/>
      <c r="H15" s="141"/>
      <c r="I15" s="141"/>
    </row>
    <row r="16" spans="1:9" ht="12" x14ac:dyDescent="0.2">
      <c r="A16" s="133" t="str">
        <f>'Planilha orç'!A16</f>
        <v>4.0</v>
      </c>
      <c r="B16" s="134" t="str">
        <f>'Planilha orç'!D16</f>
        <v>ARMADURAS</v>
      </c>
      <c r="C16" s="135">
        <f>'Planilha orç'!J16</f>
        <v>47974.509999999995</v>
      </c>
      <c r="D16" s="135"/>
      <c r="E16" s="135"/>
      <c r="F16" s="135">
        <f t="shared" ref="F16:G16" si="3">($C16*F17)</f>
        <v>23987.254999999997</v>
      </c>
      <c r="G16" s="135">
        <f t="shared" si="3"/>
        <v>23987.254999999997</v>
      </c>
      <c r="H16" s="135"/>
      <c r="I16" s="135"/>
    </row>
    <row r="17" spans="1:9" ht="12" x14ac:dyDescent="0.2">
      <c r="A17" s="136"/>
      <c r="B17" s="137"/>
      <c r="C17" s="138"/>
      <c r="D17" s="140"/>
      <c r="E17" s="141"/>
      <c r="F17" s="139">
        <v>0.5</v>
      </c>
      <c r="G17" s="139">
        <v>0.5</v>
      </c>
      <c r="H17" s="141"/>
      <c r="I17" s="141"/>
    </row>
    <row r="18" spans="1:9" ht="12" x14ac:dyDescent="0.2">
      <c r="A18" s="133" t="str">
        <f>'Planilha orç'!A20</f>
        <v>5.0</v>
      </c>
      <c r="B18" s="134" t="str">
        <f>'Planilha orç'!D20</f>
        <v>OUTROS</v>
      </c>
      <c r="C18" s="135">
        <f>'Planilha orç'!J20</f>
        <v>34716.479999999996</v>
      </c>
      <c r="D18" s="135"/>
      <c r="E18" s="135"/>
      <c r="F18" s="135"/>
      <c r="G18" s="135">
        <f t="shared" ref="G18" si="4">($C18*G19)</f>
        <v>34716.479999999996</v>
      </c>
      <c r="H18" s="135"/>
      <c r="I18" s="135"/>
    </row>
    <row r="19" spans="1:9" ht="12" x14ac:dyDescent="0.2">
      <c r="A19" s="136"/>
      <c r="B19" s="137"/>
      <c r="C19" s="138"/>
      <c r="D19" s="141"/>
      <c r="E19" s="138"/>
      <c r="F19" s="141"/>
      <c r="G19" s="139">
        <v>1</v>
      </c>
      <c r="H19" s="141"/>
      <c r="I19" s="141"/>
    </row>
    <row r="20" spans="1:9" ht="12" x14ac:dyDescent="0.2">
      <c r="A20" s="133" t="str">
        <f>'Planilha orç'!A23</f>
        <v>6.0</v>
      </c>
      <c r="B20" s="148" t="str">
        <f>'Planilha orç'!D23</f>
        <v>CONCRETOS</v>
      </c>
      <c r="C20" s="135">
        <f>'Planilha orç'!J23</f>
        <v>35282.82</v>
      </c>
      <c r="D20" s="135"/>
      <c r="E20" s="135"/>
      <c r="F20" s="135"/>
      <c r="G20" s="135">
        <f t="shared" ref="G20" si="5">($C20*G21)</f>
        <v>35282.82</v>
      </c>
      <c r="H20" s="135"/>
      <c r="I20" s="135"/>
    </row>
    <row r="21" spans="1:9" ht="12" x14ac:dyDescent="0.2">
      <c r="A21" s="136"/>
      <c r="B21" s="137"/>
      <c r="C21" s="138"/>
      <c r="D21" s="141"/>
      <c r="E21" s="141"/>
      <c r="F21" s="139"/>
      <c r="G21" s="139">
        <v>1</v>
      </c>
      <c r="H21" s="141"/>
      <c r="I21" s="141"/>
    </row>
    <row r="22" spans="1:9" ht="12" x14ac:dyDescent="0.2">
      <c r="A22" s="133" t="str">
        <f>'Planilha orç'!A25</f>
        <v>7.0</v>
      </c>
      <c r="B22" s="134" t="str">
        <f>'Planilha orç'!D25</f>
        <v>PINTURAS</v>
      </c>
      <c r="C22" s="135">
        <f>'Planilha orç'!J25</f>
        <v>11081.71</v>
      </c>
      <c r="D22" s="135"/>
      <c r="E22" s="135"/>
      <c r="F22" s="135"/>
      <c r="G22" s="135"/>
      <c r="H22" s="135">
        <f t="shared" ref="H22" si="6">($C22*H23)</f>
        <v>11081.71</v>
      </c>
      <c r="I22" s="135"/>
    </row>
    <row r="23" spans="1:9" ht="12" x14ac:dyDescent="0.2">
      <c r="A23" s="136"/>
      <c r="B23" s="137"/>
      <c r="C23" s="138"/>
      <c r="D23" s="141"/>
      <c r="E23" s="141"/>
      <c r="F23" s="141"/>
      <c r="G23" s="141"/>
      <c r="H23" s="139">
        <v>1</v>
      </c>
      <c r="I23" s="141"/>
    </row>
    <row r="24" spans="1:9" ht="12" x14ac:dyDescent="0.2">
      <c r="A24" s="175" t="str">
        <f>'Planilha orç'!A29</f>
        <v>8.0</v>
      </c>
      <c r="B24" s="134" t="str">
        <f>'Planilha orç'!D29</f>
        <v>POSTE METALICO</v>
      </c>
      <c r="C24" s="135">
        <f>'Planilha orç'!J29</f>
        <v>20908.96</v>
      </c>
      <c r="D24" s="135"/>
      <c r="E24" s="135"/>
      <c r="F24" s="135"/>
      <c r="G24" s="135"/>
      <c r="H24" s="135"/>
      <c r="I24" s="135">
        <f t="shared" ref="I24" si="7">($C24*I25)</f>
        <v>20908.96</v>
      </c>
    </row>
    <row r="25" spans="1:9" ht="12" x14ac:dyDescent="0.2">
      <c r="A25" s="136"/>
      <c r="B25" s="137"/>
      <c r="C25" s="138"/>
      <c r="D25" s="141"/>
      <c r="E25" s="141"/>
      <c r="F25" s="141"/>
      <c r="G25" s="141"/>
      <c r="H25" s="141"/>
      <c r="I25" s="139">
        <v>1</v>
      </c>
    </row>
    <row r="26" spans="1:9" ht="12" x14ac:dyDescent="0.2">
      <c r="A26" s="189" t="str">
        <f>'Planilha orç'!A31</f>
        <v>9.0</v>
      </c>
      <c r="B26" s="134" t="str">
        <f>'Planilha orç'!D31</f>
        <v>ADMIN. LOCAL</v>
      </c>
      <c r="C26" s="135">
        <f>'Planilha orç'!J31</f>
        <v>13325.5</v>
      </c>
      <c r="D26" s="135">
        <f t="shared" ref="D26:I26" si="8">($C26*D27)</f>
        <v>2220.9166666666665</v>
      </c>
      <c r="E26" s="135">
        <f t="shared" si="8"/>
        <v>2220.9166666666665</v>
      </c>
      <c r="F26" s="135">
        <f t="shared" si="8"/>
        <v>2220.9166666666665</v>
      </c>
      <c r="G26" s="135">
        <f t="shared" si="8"/>
        <v>2220.9166666666665</v>
      </c>
      <c r="H26" s="135">
        <f t="shared" si="8"/>
        <v>2220.9166666666665</v>
      </c>
      <c r="I26" s="135">
        <f t="shared" si="8"/>
        <v>2220.9166666666665</v>
      </c>
    </row>
    <row r="27" spans="1:9" ht="12" x14ac:dyDescent="0.2">
      <c r="A27" s="136"/>
      <c r="B27" s="137"/>
      <c r="C27" s="138"/>
      <c r="D27" s="139">
        <f t="shared" ref="D27:I27" si="9">1/6</f>
        <v>0.16666666666666666</v>
      </c>
      <c r="E27" s="139">
        <f t="shared" si="9"/>
        <v>0.16666666666666666</v>
      </c>
      <c r="F27" s="139">
        <f t="shared" si="9"/>
        <v>0.16666666666666666</v>
      </c>
      <c r="G27" s="139">
        <f t="shared" si="9"/>
        <v>0.16666666666666666</v>
      </c>
      <c r="H27" s="139">
        <f t="shared" si="9"/>
        <v>0.16666666666666666</v>
      </c>
      <c r="I27" s="139">
        <f t="shared" si="9"/>
        <v>0.16666666666666666</v>
      </c>
    </row>
    <row r="28" spans="1:9" ht="12" x14ac:dyDescent="0.2">
      <c r="A28" s="136"/>
      <c r="B28" s="137"/>
      <c r="C28" s="138"/>
      <c r="D28" s="139"/>
      <c r="E28" s="141"/>
      <c r="F28" s="141"/>
      <c r="G28" s="141"/>
      <c r="H28" s="141"/>
      <c r="I28" s="141"/>
    </row>
    <row r="29" spans="1:9" s="142" customFormat="1" ht="12" x14ac:dyDescent="0.2">
      <c r="A29" s="289" t="s">
        <v>92</v>
      </c>
      <c r="B29" s="289"/>
      <c r="C29" s="289"/>
      <c r="D29" s="135">
        <f t="shared" ref="D29:I29" si="10">D10+D12+D14+D16+D18+D20+D22+D24+D26</f>
        <v>16334.356666666665</v>
      </c>
      <c r="E29" s="135">
        <f t="shared" si="10"/>
        <v>48202.966666666667</v>
      </c>
      <c r="F29" s="135">
        <f t="shared" si="10"/>
        <v>26208.171666666665</v>
      </c>
      <c r="G29" s="135">
        <f t="shared" si="10"/>
        <v>96207.471666666665</v>
      </c>
      <c r="H29" s="135">
        <f t="shared" si="10"/>
        <v>13302.626666666665</v>
      </c>
      <c r="I29" s="135">
        <f t="shared" si="10"/>
        <v>23129.876666666667</v>
      </c>
    </row>
    <row r="30" spans="1:9" s="143" customFormat="1" ht="12" x14ac:dyDescent="0.2">
      <c r="A30" s="136"/>
      <c r="B30" s="136"/>
      <c r="C30" s="136"/>
      <c r="D30" s="139">
        <f>D29/$D$35</f>
        <v>7.3121840317844591E-2</v>
      </c>
      <c r="E30" s="139">
        <f t="shared" ref="E30:F30" si="11">E29/$D$35</f>
        <v>0.21578380485833148</v>
      </c>
      <c r="F30" s="139">
        <f t="shared" si="11"/>
        <v>0.11732263368188925</v>
      </c>
      <c r="G30" s="139">
        <f t="shared" ref="G30:I30" si="12">G29/$D$35</f>
        <v>0.43067918278958184</v>
      </c>
      <c r="H30" s="139">
        <f t="shared" si="12"/>
        <v>5.955009816290497E-2</v>
      </c>
      <c r="I30" s="139">
        <f t="shared" si="12"/>
        <v>0.10354244018944771</v>
      </c>
    </row>
    <row r="31" spans="1:9" s="143" customFormat="1" ht="12" x14ac:dyDescent="0.2">
      <c r="A31" s="136"/>
      <c r="B31" s="136"/>
      <c r="C31" s="136"/>
      <c r="D31" s="138"/>
      <c r="E31" s="138"/>
      <c r="F31" s="138"/>
      <c r="G31" s="138"/>
      <c r="H31" s="138"/>
      <c r="I31" s="138"/>
    </row>
    <row r="32" spans="1:9" s="142" customFormat="1" ht="12" x14ac:dyDescent="0.2">
      <c r="A32" s="289" t="s">
        <v>93</v>
      </c>
      <c r="B32" s="289"/>
      <c r="C32" s="289"/>
      <c r="D32" s="135">
        <f>D29</f>
        <v>16334.356666666665</v>
      </c>
      <c r="E32" s="135">
        <f t="shared" ref="E32:F32" si="13">SUM(E29,D32)</f>
        <v>64537.323333333334</v>
      </c>
      <c r="F32" s="135">
        <f t="shared" si="13"/>
        <v>90745.494999999995</v>
      </c>
      <c r="G32" s="135">
        <f>SUM(G29,F32)</f>
        <v>186952.96666666667</v>
      </c>
      <c r="H32" s="135">
        <f t="shared" ref="H32" si="14">SUM(H29,G32)</f>
        <v>200255.59333333335</v>
      </c>
      <c r="I32" s="135">
        <f t="shared" ref="I32" si="15">SUM(I29,H32)</f>
        <v>223385.47000000003</v>
      </c>
    </row>
    <row r="33" spans="1:9" s="143" customFormat="1" ht="12" x14ac:dyDescent="0.2">
      <c r="A33" s="129"/>
      <c r="B33" s="129"/>
      <c r="C33" s="129"/>
      <c r="D33" s="139">
        <f>D30</f>
        <v>7.3121840317844591E-2</v>
      </c>
      <c r="E33" s="139">
        <f>E30+D33</f>
        <v>0.28890564517617606</v>
      </c>
      <c r="F33" s="139">
        <f>F30+E33</f>
        <v>0.40622827885806534</v>
      </c>
      <c r="G33" s="139">
        <f t="shared" ref="G33:H33" si="16">G30+F33</f>
        <v>0.83690746164764718</v>
      </c>
      <c r="H33" s="139">
        <f t="shared" si="16"/>
        <v>0.8964575598105522</v>
      </c>
      <c r="I33" s="139">
        <f>I30+H33</f>
        <v>0.99999999999999989</v>
      </c>
    </row>
    <row r="34" spans="1:9" s="143" customFormat="1" ht="12" thickBot="1" x14ac:dyDescent="0.25">
      <c r="A34" s="144"/>
      <c r="B34" s="145"/>
      <c r="C34" s="145"/>
      <c r="D34" s="146"/>
      <c r="E34" s="146"/>
      <c r="F34" s="146"/>
      <c r="G34" s="146"/>
      <c r="H34" s="146"/>
      <c r="I34" s="146"/>
    </row>
    <row r="35" spans="1:9" s="147" customFormat="1" ht="15.6" customHeight="1" thickTop="1" thickBot="1" x14ac:dyDescent="0.25">
      <c r="A35" s="290" t="s">
        <v>94</v>
      </c>
      <c r="B35" s="290"/>
      <c r="C35" s="290"/>
      <c r="D35" s="291">
        <f>D29+E29+F29+G29+H29+I29</f>
        <v>223385.47000000003</v>
      </c>
      <c r="E35" s="292"/>
      <c r="F35" s="292"/>
    </row>
    <row r="36" spans="1:9" ht="12" thickTop="1" x14ac:dyDescent="0.2">
      <c r="C36" s="118"/>
      <c r="D36" s="118"/>
      <c r="E36" s="118"/>
      <c r="F36" s="118"/>
    </row>
    <row r="37" spans="1:9" x14ac:dyDescent="0.2">
      <c r="B37" s="214"/>
      <c r="C37" s="118"/>
      <c r="D37" s="118"/>
      <c r="E37" s="118"/>
      <c r="F37" s="118"/>
    </row>
    <row r="38" spans="1:9" x14ac:dyDescent="0.2">
      <c r="B38" s="215"/>
      <c r="C38" s="216"/>
      <c r="D38" s="118"/>
      <c r="E38" s="118"/>
      <c r="F38" s="118"/>
    </row>
    <row r="39" spans="1:9" x14ac:dyDescent="0.2">
      <c r="B39" s="214"/>
      <c r="C39" s="118"/>
      <c r="D39" s="217"/>
      <c r="E39" s="217"/>
      <c r="F39" s="217"/>
    </row>
    <row r="40" spans="1:9" x14ac:dyDescent="0.2">
      <c r="D40" s="118"/>
      <c r="E40" s="118"/>
      <c r="F40" s="118"/>
    </row>
    <row r="42" spans="1:9" x14ac:dyDescent="0.2">
      <c r="F42" s="118"/>
    </row>
  </sheetData>
  <mergeCells count="10">
    <mergeCell ref="A1:I1"/>
    <mergeCell ref="A29:C29"/>
    <mergeCell ref="A32:C32"/>
    <mergeCell ref="A35:C35"/>
    <mergeCell ref="D35:F35"/>
    <mergeCell ref="A3:F3"/>
    <mergeCell ref="A7:A8"/>
    <mergeCell ref="B7:B8"/>
    <mergeCell ref="C7:C8"/>
    <mergeCell ref="D7:I7"/>
  </mergeCells>
  <printOptions horizontalCentered="1"/>
  <pageMargins left="0.51181102362204722" right="0.51181102362204722" top="1.2598425196850394" bottom="0.78740157480314965" header="0.31496062992125984" footer="0.31496062992125984"/>
  <pageSetup paperSize="9" orientation="landscape" horizontalDpi="360" verticalDpi="360" r:id="rId1"/>
  <headerFooter>
    <oddHeader>&amp;C&amp;G</oddHeader>
    <oddFooter>&amp;RPág. &amp;P de &amp;N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B1:G69"/>
  <sheetViews>
    <sheetView tabSelected="1" view="pageBreakPreview" topLeftCell="A20" zoomScaleSheetLayoutView="100" workbookViewId="0">
      <selection activeCell="F32" sqref="F32"/>
    </sheetView>
  </sheetViews>
  <sheetFormatPr defaultColWidth="9.140625" defaultRowHeight="14.25" x14ac:dyDescent="0.2"/>
  <cols>
    <col min="1" max="1" width="1.140625" style="33" customWidth="1"/>
    <col min="2" max="2" width="75.7109375" style="33" customWidth="1"/>
    <col min="3" max="3" width="10.140625" style="35" customWidth="1"/>
    <col min="4" max="4" width="12" style="35" customWidth="1"/>
    <col min="5" max="5" width="11.42578125" style="33" customWidth="1"/>
    <col min="6" max="6" width="62.5703125" style="33" customWidth="1"/>
    <col min="7" max="16384" width="9.140625" style="33"/>
  </cols>
  <sheetData>
    <row r="1" spans="2:4" hidden="1" x14ac:dyDescent="0.2"/>
    <row r="2" spans="2:4" hidden="1" x14ac:dyDescent="0.2"/>
    <row r="3" spans="2:4" hidden="1" x14ac:dyDescent="0.2"/>
    <row r="4" spans="2:4" hidden="1" x14ac:dyDescent="0.2"/>
    <row r="5" spans="2:4" hidden="1" x14ac:dyDescent="0.2"/>
    <row r="6" spans="2:4" hidden="1" x14ac:dyDescent="0.2"/>
    <row r="7" spans="2:4" hidden="1" x14ac:dyDescent="0.2"/>
    <row r="8" spans="2:4" hidden="1" x14ac:dyDescent="0.2"/>
    <row r="9" spans="2:4" hidden="1" x14ac:dyDescent="0.2"/>
    <row r="10" spans="2:4" hidden="1" x14ac:dyDescent="0.2"/>
    <row r="11" spans="2:4" ht="15.75" x14ac:dyDescent="0.25">
      <c r="B11" s="302" t="s">
        <v>15</v>
      </c>
      <c r="C11" s="302"/>
      <c r="D11" s="302"/>
    </row>
    <row r="12" spans="2:4" s="2" customFormat="1" ht="54.6" customHeight="1" x14ac:dyDescent="0.2">
      <c r="B12" s="309" t="s">
        <v>158</v>
      </c>
      <c r="C12" s="309"/>
      <c r="D12" s="309"/>
    </row>
    <row r="13" spans="2:4" s="5" customFormat="1" ht="11.25" x14ac:dyDescent="0.2">
      <c r="B13" s="4"/>
      <c r="C13" s="4"/>
      <c r="D13" s="4"/>
    </row>
    <row r="14" spans="2:4" s="2" customFormat="1" ht="15.75" x14ac:dyDescent="0.25">
      <c r="B14" s="302" t="s">
        <v>17</v>
      </c>
      <c r="C14" s="302"/>
      <c r="D14" s="302"/>
    </row>
    <row r="15" spans="2:4" s="2" customFormat="1" ht="12.75" x14ac:dyDescent="0.2">
      <c r="B15" s="6"/>
      <c r="C15" s="6"/>
      <c r="D15" s="6"/>
    </row>
    <row r="16" spans="2:4" s="1" customFormat="1" ht="30" customHeight="1" x14ac:dyDescent="0.25">
      <c r="B16" s="310" t="s">
        <v>131</v>
      </c>
      <c r="C16" s="310"/>
      <c r="D16" s="310"/>
    </row>
    <row r="17" spans="2:6" s="1" customFormat="1" ht="15" x14ac:dyDescent="0.25">
      <c r="B17" s="310" t="s">
        <v>44</v>
      </c>
      <c r="C17" s="310"/>
      <c r="D17" s="310"/>
    </row>
    <row r="18" spans="2:6" s="2" customFormat="1" ht="15" x14ac:dyDescent="0.2">
      <c r="B18" s="311" t="s">
        <v>149</v>
      </c>
      <c r="C18" s="312"/>
      <c r="D18" s="312"/>
    </row>
    <row r="19" spans="2:6" s="2" customFormat="1" ht="12.75" x14ac:dyDescent="0.2">
      <c r="B19" s="7"/>
      <c r="C19" s="8"/>
      <c r="D19" s="8"/>
    </row>
    <row r="20" spans="2:6" s="2" customFormat="1" ht="15" x14ac:dyDescent="0.25">
      <c r="B20" s="9" t="s">
        <v>18</v>
      </c>
      <c r="C20" s="10" t="s">
        <v>19</v>
      </c>
      <c r="D20" s="10" t="s">
        <v>20</v>
      </c>
      <c r="F20" s="11" t="s">
        <v>21</v>
      </c>
    </row>
    <row r="21" spans="2:6" s="2" customFormat="1" ht="15" x14ac:dyDescent="0.25">
      <c r="B21" s="12"/>
      <c r="C21" s="13"/>
      <c r="D21" s="13"/>
    </row>
    <row r="22" spans="2:6" s="2" customFormat="1" ht="15" x14ac:dyDescent="0.25">
      <c r="B22" s="14" t="s">
        <v>22</v>
      </c>
      <c r="C22" s="15" t="s">
        <v>9</v>
      </c>
      <c r="D22" s="16">
        <v>3.8199999999999998E-2</v>
      </c>
      <c r="F22" s="17" t="s">
        <v>194</v>
      </c>
    </row>
    <row r="23" spans="2:6" s="2" customFormat="1" ht="15" x14ac:dyDescent="0.25">
      <c r="B23" s="14"/>
      <c r="C23" s="15"/>
      <c r="D23" s="18"/>
    </row>
    <row r="24" spans="2:6" s="2" customFormat="1" ht="15" x14ac:dyDescent="0.25">
      <c r="B24" s="14" t="s">
        <v>23</v>
      </c>
      <c r="C24" s="15" t="s">
        <v>11</v>
      </c>
      <c r="D24" s="16">
        <v>1.0200000000000001E-2</v>
      </c>
      <c r="F24" s="17" t="s">
        <v>198</v>
      </c>
    </row>
    <row r="25" spans="2:6" s="2" customFormat="1" ht="15" x14ac:dyDescent="0.25">
      <c r="B25" s="14"/>
      <c r="C25" s="15"/>
      <c r="D25" s="19"/>
    </row>
    <row r="26" spans="2:6" s="2" customFormat="1" ht="15" x14ac:dyDescent="0.25">
      <c r="B26" s="14" t="s">
        <v>24</v>
      </c>
      <c r="C26" s="15" t="s">
        <v>10</v>
      </c>
      <c r="D26" s="16">
        <v>5.0000000000000001E-3</v>
      </c>
      <c r="F26" s="17" t="s">
        <v>195</v>
      </c>
    </row>
    <row r="27" spans="2:6" s="2" customFormat="1" ht="15" x14ac:dyDescent="0.25">
      <c r="B27" s="14"/>
      <c r="C27" s="15"/>
      <c r="D27" s="19"/>
    </row>
    <row r="28" spans="2:6" s="2" customFormat="1" ht="15" x14ac:dyDescent="0.25">
      <c r="B28" s="20" t="s">
        <v>25</v>
      </c>
      <c r="C28" s="21" t="s">
        <v>26</v>
      </c>
      <c r="D28" s="22">
        <v>7.4000000000000003E-3</v>
      </c>
      <c r="F28" s="313" t="s">
        <v>196</v>
      </c>
    </row>
    <row r="29" spans="2:6" s="2" customFormat="1" ht="15" x14ac:dyDescent="0.25">
      <c r="B29" s="14"/>
      <c r="C29" s="15"/>
      <c r="D29" s="23"/>
      <c r="F29" s="314"/>
    </row>
    <row r="30" spans="2:6" s="2" customFormat="1" ht="15" x14ac:dyDescent="0.25">
      <c r="B30" s="14" t="s">
        <v>27</v>
      </c>
      <c r="C30" s="15" t="s">
        <v>27</v>
      </c>
      <c r="D30" s="23">
        <v>0.03</v>
      </c>
    </row>
    <row r="31" spans="2:6" s="2" customFormat="1" ht="15" x14ac:dyDescent="0.25">
      <c r="B31" s="14" t="s">
        <v>28</v>
      </c>
      <c r="C31" s="15" t="s">
        <v>13</v>
      </c>
      <c r="D31" s="23">
        <v>3.5000000000000003E-2</v>
      </c>
      <c r="E31" s="24"/>
    </row>
    <row r="32" spans="2:6" s="2" customFormat="1" ht="15" x14ac:dyDescent="0.25">
      <c r="B32" s="14" t="s">
        <v>29</v>
      </c>
      <c r="C32" s="15" t="s">
        <v>29</v>
      </c>
      <c r="D32" s="23">
        <v>6.4999999999999997E-3</v>
      </c>
    </row>
    <row r="33" spans="2:7" s="2" customFormat="1" ht="15" x14ac:dyDescent="0.25">
      <c r="B33" s="14" t="s">
        <v>30</v>
      </c>
      <c r="C33" s="15" t="s">
        <v>31</v>
      </c>
      <c r="D33" s="16">
        <f>SUM(D30:D32)</f>
        <v>7.1500000000000008E-2</v>
      </c>
    </row>
    <row r="34" spans="2:7" s="2" customFormat="1" ht="15" x14ac:dyDescent="0.25">
      <c r="B34" s="14"/>
      <c r="C34" s="15"/>
      <c r="D34" s="23"/>
    </row>
    <row r="35" spans="2:7" s="2" customFormat="1" ht="15" x14ac:dyDescent="0.25">
      <c r="B35" s="14" t="s">
        <v>32</v>
      </c>
      <c r="C35" s="15" t="s">
        <v>12</v>
      </c>
      <c r="D35" s="16">
        <v>7.2999999999999995E-2</v>
      </c>
      <c r="F35" s="17" t="s">
        <v>197</v>
      </c>
    </row>
    <row r="36" spans="2:7" s="2" customFormat="1" ht="15" x14ac:dyDescent="0.25">
      <c r="B36" s="12"/>
      <c r="C36" s="13"/>
      <c r="D36" s="25"/>
    </row>
    <row r="37" spans="2:7" s="2" customFormat="1" ht="15" x14ac:dyDescent="0.25">
      <c r="B37" s="26" t="s">
        <v>33</v>
      </c>
      <c r="C37" s="27"/>
      <c r="D37" s="16">
        <f>ROUND((((1+D22+D28+D26)*(1+D24)*(1+D35))/(1-D33))-1,4)</f>
        <v>0.22650000000000001</v>
      </c>
      <c r="E37" s="315"/>
      <c r="F37" s="316"/>
    </row>
    <row r="38" spans="2:7" s="2" customFormat="1" ht="12.75" x14ac:dyDescent="0.2">
      <c r="C38" s="3"/>
      <c r="D38" s="28"/>
      <c r="F38" s="213"/>
    </row>
    <row r="39" spans="2:7" s="2" customFormat="1" ht="13.15" customHeight="1" x14ac:dyDescent="0.2">
      <c r="C39" s="3"/>
      <c r="D39" s="3"/>
      <c r="E39" s="303"/>
      <c r="F39" s="303"/>
      <c r="G39" s="303"/>
    </row>
    <row r="40" spans="2:7" s="2" customFormat="1" ht="12.75" hidden="1" x14ac:dyDescent="0.2">
      <c r="C40" s="3"/>
      <c r="D40" s="3"/>
      <c r="E40" s="303"/>
      <c r="F40" s="303"/>
      <c r="G40" s="303"/>
    </row>
    <row r="41" spans="2:7" s="2" customFormat="1" ht="15" x14ac:dyDescent="0.2">
      <c r="B41" s="29" t="s">
        <v>34</v>
      </c>
      <c r="C41" s="3"/>
      <c r="D41" s="3"/>
      <c r="E41" s="303"/>
      <c r="F41" s="303"/>
      <c r="G41" s="303"/>
    </row>
    <row r="42" spans="2:7" x14ac:dyDescent="0.2">
      <c r="B42" s="30"/>
      <c r="C42" s="31"/>
      <c r="D42" s="32"/>
      <c r="E42" s="303"/>
      <c r="F42" s="303"/>
      <c r="G42" s="303"/>
    </row>
    <row r="43" spans="2:7" x14ac:dyDescent="0.2">
      <c r="B43" s="34"/>
      <c r="D43" s="36"/>
    </row>
    <row r="44" spans="2:7" x14ac:dyDescent="0.2">
      <c r="B44" s="34"/>
      <c r="D44" s="36"/>
    </row>
    <row r="45" spans="2:7" x14ac:dyDescent="0.2">
      <c r="B45" s="34"/>
      <c r="D45" s="36"/>
    </row>
    <row r="46" spans="2:7" x14ac:dyDescent="0.2">
      <c r="B46" s="34"/>
      <c r="D46" s="36"/>
    </row>
    <row r="47" spans="2:7" x14ac:dyDescent="0.2">
      <c r="B47" s="37"/>
      <c r="C47" s="38"/>
      <c r="D47" s="39"/>
    </row>
    <row r="48" spans="2:7" ht="15" x14ac:dyDescent="0.25">
      <c r="B48" s="40"/>
    </row>
    <row r="49" spans="2:4" ht="15" x14ac:dyDescent="0.25">
      <c r="B49" s="40" t="s">
        <v>35</v>
      </c>
    </row>
    <row r="50" spans="2:4" s="41" customFormat="1" x14ac:dyDescent="0.2">
      <c r="B50" s="304" t="s">
        <v>36</v>
      </c>
      <c r="C50" s="304"/>
      <c r="D50" s="304"/>
    </row>
    <row r="51" spans="2:4" s="41" customFormat="1" ht="48" customHeight="1" x14ac:dyDescent="0.2">
      <c r="B51" s="305" t="s">
        <v>40</v>
      </c>
      <c r="C51" s="305"/>
      <c r="D51" s="305"/>
    </row>
    <row r="54" spans="2:4" x14ac:dyDescent="0.2">
      <c r="B54" s="33" t="s">
        <v>37</v>
      </c>
    </row>
    <row r="55" spans="2:4" ht="135" customHeight="1" x14ac:dyDescent="0.2">
      <c r="B55" s="306" t="s">
        <v>38</v>
      </c>
      <c r="C55" s="307"/>
      <c r="D55" s="308"/>
    </row>
    <row r="67" spans="2:4" s="2" customFormat="1" ht="12.75" x14ac:dyDescent="0.2">
      <c r="C67" s="3"/>
      <c r="D67" s="3"/>
    </row>
    <row r="68" spans="2:4" s="2" customFormat="1" ht="12.75" x14ac:dyDescent="0.2">
      <c r="C68" s="3"/>
      <c r="D68" s="3"/>
    </row>
    <row r="69" spans="2:4" x14ac:dyDescent="0.2">
      <c r="B69" s="33" t="s">
        <v>39</v>
      </c>
    </row>
  </sheetData>
  <mergeCells count="12">
    <mergeCell ref="B11:D11"/>
    <mergeCell ref="E39:G42"/>
    <mergeCell ref="B50:D50"/>
    <mergeCell ref="B51:D51"/>
    <mergeCell ref="B55:D55"/>
    <mergeCell ref="B12:D12"/>
    <mergeCell ref="B14:D14"/>
    <mergeCell ref="B16:D16"/>
    <mergeCell ref="B17:D17"/>
    <mergeCell ref="B18:D18"/>
    <mergeCell ref="F28:F29"/>
    <mergeCell ref="E37:F37"/>
  </mergeCells>
  <printOptions horizontalCentered="1"/>
  <pageMargins left="0.59055118110236227" right="0.59055118110236227" top="1.3779527559055118" bottom="0.78740157480314965" header="0.39370078740157483" footer="0.39370078740157483"/>
  <pageSetup paperSize="9" scale="65" orientation="portrait" r:id="rId1"/>
  <headerFooter>
    <oddHeader>&amp;C&amp;G</oddHeader>
  </headerFooter>
  <rowBreaks count="1" manualBreakCount="1">
    <brk id="51" min="1" max="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Equation.3" shapeId="9217" r:id="rId5">
          <objectPr defaultSize="0" autoPict="0" r:id="rId6">
            <anchor moveWithCells="1" sizeWithCells="1">
              <from>
                <xdr:col>1</xdr:col>
                <xdr:colOff>38100</xdr:colOff>
                <xdr:row>42</xdr:row>
                <xdr:rowOff>0</xdr:rowOff>
              </from>
              <to>
                <xdr:col>1</xdr:col>
                <xdr:colOff>4667250</xdr:colOff>
                <xdr:row>46</xdr:row>
                <xdr:rowOff>9525</xdr:rowOff>
              </to>
            </anchor>
          </objectPr>
        </oleObject>
      </mc:Choice>
      <mc:Fallback>
        <oleObject progId="Equation.3" shapeId="9217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10</vt:i4>
      </vt:variant>
    </vt:vector>
  </HeadingPairs>
  <TitlesOfParts>
    <vt:vector size="17" baseType="lpstr">
      <vt:lpstr>Planilha orç</vt:lpstr>
      <vt:lpstr>Memória de cálculo</vt:lpstr>
      <vt:lpstr>COTAÇÕES</vt:lpstr>
      <vt:lpstr>COMPOSIÇÕES</vt:lpstr>
      <vt:lpstr>RESUMO SEM DESON</vt:lpstr>
      <vt:lpstr>CRONOGRAMA</vt:lpstr>
      <vt:lpstr>COMP_BDI_EDIFICACOES_22,65%</vt:lpstr>
      <vt:lpstr>'COMP_BDI_EDIFICACOES_22,65%'!Area_de_impressao</vt:lpstr>
      <vt:lpstr>COMPOSIÇÕES!Area_de_impressao</vt:lpstr>
      <vt:lpstr>COTAÇÕES!Area_de_impressao</vt:lpstr>
      <vt:lpstr>CRONOGRAMA!Area_de_impressao</vt:lpstr>
      <vt:lpstr>'Memória de cálculo'!Area_de_impressao</vt:lpstr>
      <vt:lpstr>'Planilha orç'!Area_de_impressao</vt:lpstr>
      <vt:lpstr>'RESUMO SEM DESON'!Area_de_impressao</vt:lpstr>
      <vt:lpstr>COTAÇÕES!Titulos_de_impressao</vt:lpstr>
      <vt:lpstr>CRONOGRAMA!Titulos_de_impressao</vt:lpstr>
      <vt:lpstr>'RESUMO SEM DESON'!Titulos_de_impressao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de Infraestrutura Araçoiaba PE</dc:creator>
  <cp:lastModifiedBy>Usuário</cp:lastModifiedBy>
  <cp:lastPrinted>2023-01-20T13:15:40Z</cp:lastPrinted>
  <dcterms:created xsi:type="dcterms:W3CDTF">2015-12-21T18:24:38Z</dcterms:created>
  <dcterms:modified xsi:type="dcterms:W3CDTF">2023-01-20T13:17:53Z</dcterms:modified>
</cp:coreProperties>
</file>